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leage log" state="visible" r:id="rId4"/>
    <sheet sheetId="2" name="Summary" state="visible" r:id="rId5"/>
    <sheet sheetId="3" name="Example" state="visible" r:id="rId6"/>
    <sheet sheetId="4" name="Rates and sources" state="visible" r:id="rId7"/>
  </sheets>
  <definedNames>
    <definedName name="_xlnm.Print_Titles" localSheetId="0">'Mileage log'!$6:$6</definedName>
  </definedNames>
  <calcPr calcId="171027" fullCalcOnLoad="1"/>
</workbook>
</file>

<file path=xl/sharedStrings.xml><?xml version="1.0" encoding="utf-8"?>
<sst xmlns="http://schemas.openxmlformats.org/spreadsheetml/2006/main" count="85" uniqueCount="67">
  <si>
    <t>Mileage Log 2026</t>
  </si>
  <si>
    <t>Name</t>
  </si>
  <si>
    <t>Vehicle</t>
  </si>
  <si>
    <t>Odometer Jan 1</t>
  </si>
  <si>
    <t>Odometer Dec 31</t>
  </si>
  <si>
    <t>Total miles</t>
  </si>
  <si>
    <t>Date placed in service for business</t>
  </si>
  <si>
    <t>Yellow cells are for you to fill in. Miles fill in from the odometer columns; you can also type miles directly.</t>
  </si>
  <si>
    <t>Date</t>
  </si>
  <si>
    <t>Start</t>
  </si>
  <si>
    <t>Destination</t>
  </si>
  <si>
    <t>Business purpose</t>
  </si>
  <si>
    <t>Odometer start</t>
  </si>
  <si>
    <t>Odometer end</t>
  </si>
  <si>
    <t>Miles</t>
  </si>
  <si>
    <t>Type</t>
  </si>
  <si>
    <t>Rate</t>
  </si>
  <si>
    <t>Amount</t>
  </si>
  <si>
    <t>Parking &amp; tolls</t>
  </si>
  <si>
    <t>Mileage Log 2026: summary</t>
  </si>
  <si>
    <t>Business miles</t>
  </si>
  <si>
    <t>Rows with no type are counted as business.</t>
  </si>
  <si>
    <t xml:space="preserve">  of which before July 1, 2026</t>
  </si>
  <si>
    <t>Rate 72.5 cents</t>
  </si>
  <si>
    <t xml:space="preserve">  of which from July 1, 2026</t>
  </si>
  <si>
    <t>Rate 76 cents</t>
  </si>
  <si>
    <t>Medical miles</t>
  </si>
  <si>
    <t>20.5 cents before Jul 1, 23.5 cents from Jul 1 (deductible only as an itemized medical expense)</t>
  </si>
  <si>
    <t>Charity miles</t>
  </si>
  <si>
    <t>14 cents</t>
  </si>
  <si>
    <t>Standard mileage amount</t>
  </si>
  <si>
    <t>Miles x the IRS rate for the date driven</t>
  </si>
  <si>
    <t>Business parking and tolls</t>
  </si>
  <si>
    <t>Deductible on top of the standard mileage rate</t>
  </si>
  <si>
    <t>Total miles driven (odometer)</t>
  </si>
  <si>
    <t>From the odometer readings at the top of the log</t>
  </si>
  <si>
    <t>Business-use percentage</t>
  </si>
  <si>
    <t>Business miles / total miles</t>
  </si>
  <si>
    <t>Self-employed: report car expenses on Schedule C, line 9, and complete Part IV (business, commuting and other miles).</t>
  </si>
  <si>
    <t>07/06/2026</t>
  </si>
  <si>
    <t>Home office</t>
  </si>
  <si>
    <t>Acme Dental, 410 Pine St</t>
  </si>
  <si>
    <t>Quarterly bookkeeping review with client</t>
  </si>
  <si>
    <t>Business</t>
  </si>
  <si>
    <t/>
  </si>
  <si>
    <t>Acme Dental</t>
  </si>
  <si>
    <t>Office Depot, N Lamar Blvd</t>
  </si>
  <si>
    <t>Printer toner for the business</t>
  </si>
  <si>
    <t>07/09/2026</t>
  </si>
  <si>
    <t>County permits office</t>
  </si>
  <si>
    <t>File permit for Hill St client project</t>
  </si>
  <si>
    <t>07/10/2026</t>
  </si>
  <si>
    <t>Home</t>
  </si>
  <si>
    <t>Riverside Hospital</t>
  </si>
  <si>
    <t>Medical appointment</t>
  </si>
  <si>
    <t>Medical</t>
  </si>
  <si>
    <t>Write a specific business purpose for each trip, not just "work".</t>
  </si>
  <si>
    <t>Rates and rules used in this template</t>
  </si>
  <si>
    <t>Last checked against the official sources on October 7, 2026.</t>
  </si>
  <si>
    <t>2026 business rate: 72.5 cents (Jan 1 - Jun 30), 76 cents (from Jul 1)</t>
  </si>
  <si>
    <t>https://www.irs.gov/tax-professionals/standard-mileage-rates</t>
  </si>
  <si>
    <t>2026 medical/moving: 20.5 cents, then 23.5 cents from Jul 1; charity 14 cents</t>
  </si>
  <si>
    <t>https://www.irs.gov/irb/2026-29_irb</t>
  </si>
  <si>
    <t>Records to keep: date, destination, business purpose, miles; total miles for the year (Pub. 463, ch. 5)</t>
  </si>
  <si>
    <t>https://www.irs.gov/publications/p463</t>
  </si>
  <si>
    <t>A log kept weekly counts as a timely kept record (Pub. 463)</t>
  </si>
  <si>
    <t>Made with MileageLogMaker.com. General information, not tax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</si>
</sst>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/dd/yyyy"/>
    <numFmt numFmtId="165" formatCode="#,##0.0"/>
    <numFmt numFmtId="166" formatCode="$0.000"/>
    <numFmt numFmtId="167" formatCode="$#,##0.00"/>
    <numFmt numFmtId="168" formatCode="0.0%"/>
  </numFmts>
  <fonts count="9" x14ac:knownFonts="1">
    <font>
      <color theme="1"/>
      <family val="2"/>
      <scheme val="minor"/>
      <sz val="11"/>
      <name val="Calibri"/>
    </font>
    <font>
      <b/>
      <color rgb="FF0A2540"/>
      <sz val="16"/>
    </font>
    <font>
      <b/>
      <color rgb="FF425466"/>
    </font>
    <font>
      <i/>
      <color rgb="FF56657A"/>
    </font>
    <font>
      <b/>
      <color rgb="FFFFFFFF"/>
    </font>
    <font>
      <b/>
      <sz val="14"/>
    </font>
    <font>
      <b/>
    </font>
    <font>
      <color rgb="FF56657A"/>
    </font>
    <font>
      <u/>
      <color rgb="FF635BFF"/>
    </font>
  </fonts>
  <fills count="5">
    <fill>
      <patternFill patternType="none"/>
    </fill>
    <fill>
      <patternFill patternType="gray125"/>
    </fill>
    <fill>
      <patternFill patternType="solid">
        <fgColor rgb="FFFFFDF2"/>
      </patternFill>
    </fill>
    <fill>
      <patternFill patternType="solid">
        <fgColor rgb="FF0A2540"/>
      </patternFill>
    </fill>
    <fill>
      <patternFill patternType="solid">
        <fgColor rgb="FFF1F4F9"/>
      </patternFill>
    </fill>
  </fills>
  <borders count="2">
    <border>
      <left/>
      <right/>
      <top/>
      <bottom/>
      <diagonal/>
    </border>
    <border>
      <left style="thin">
        <color rgb="FFD5DCE6"/>
      </left>
      <right style="thin">
        <color rgb="FFD5DCE6"/>
      </right>
      <top style="thin">
        <color rgb="FFD5DCE6"/>
      </top>
      <bottom style="thin">
        <color rgb="FFD5DCE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3" fontId="0" fillId="2" borderId="1" xfId="0" applyNumberFormat="1" applyFill="1" applyBorder="1"/>
    <xf numFmtId="3" fontId="0" fillId="0" borderId="0" xfId="0" applyNumberFormat="1"/>
    <xf numFmtId="164" fontId="0" fillId="2" borderId="1" xfId="0" applyNumberFormat="1" applyFill="1" applyBorder="1"/>
    <xf numFmtId="0" fontId="3" fillId="0" borderId="0" xfId="0" applyFont="1"/>
    <xf numFmtId="0" fontId="4" fillId="3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4" fontId="0" fillId="4" borderId="0" xfId="0" applyNumberFormat="1" applyFill="1"/>
    <xf numFmtId="0" fontId="0" fillId="4" borderId="0" xfId="0" applyFill="1"/>
    <xf numFmtId="165" fontId="0" fillId="4" borderId="0" xfId="0" applyNumberFormat="1" applyFill="1"/>
    <xf numFmtId="166" fontId="0" fillId="4" borderId="0" xfId="0" applyNumberFormat="1" applyFill="1"/>
    <xf numFmtId="167" fontId="0" fillId="4" borderId="0" xfId="0" applyNumberFormat="1" applyFill="1"/>
    <xf numFmtId="0" fontId="5" fillId="0" borderId="0" xfId="0" applyFont="1"/>
    <xf numFmtId="0" fontId="6" fillId="0" borderId="0" xfId="0" applyFont="1"/>
    <xf numFmtId="165" fontId="6" fillId="0" borderId="0" xfId="0" applyNumberFormat="1" applyFont="1"/>
    <xf numFmtId="0" fontId="7" fillId="0" borderId="0" xfId="0" applyFont="1"/>
    <xf numFmtId="168" fontId="0" fillId="0" borderId="0" xfId="0" applyNumberForma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rs.gov/tax-professionals/standard-mileage-rates" TargetMode="External"/><Relationship Id="rId2" Type="http://schemas.openxmlformats.org/officeDocument/2006/relationships/hyperlink" Target="https://www.irs.gov/irb/2026-29_irb" TargetMode="External"/><Relationship Id="rId3" Type="http://schemas.openxmlformats.org/officeDocument/2006/relationships/hyperlink" Target="https://www.irs.gov/publications/p463" TargetMode="External"/><Relationship Id="rId4" Type="http://schemas.openxmlformats.org/officeDocument/2006/relationships/hyperlink" Target="https://www.irs.gov/publications/p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26" customWidth="1"/>
    <col min="4" max="4" width="34" customWidth="1"/>
    <col min="5" max="6" width="12" customWidth="1"/>
    <col min="8" max="8" width="11" customWidth="1"/>
    <col min="10" max="10" width="11" customWidth="1"/>
    <col min="11" max="11" width="12" customWidth="1"/>
  </cols>
  <sheetData>
    <row r="1" ht="24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6" x14ac:dyDescent="0.25">
      <c r="A2" s="2" t="s">
        <v>1</v>
      </c>
      <c r="B2" s="3"/>
      <c r="C2" s="3"/>
      <c r="D2" s="2" t="s">
        <v>2</v>
      </c>
      <c r="E2" s="3"/>
      <c r="F2" s="3"/>
    </row>
    <row r="3" spans="1:8" x14ac:dyDescent="0.25">
      <c r="A3" s="2" t="s">
        <v>3</v>
      </c>
      <c r="B3" s="4"/>
      <c r="D3" s="2" t="s">
        <v>4</v>
      </c>
      <c r="E3" s="4"/>
      <c r="G3" s="2" t="s">
        <v>5</v>
      </c>
      <c r="H3" s="5">
        <f>IF(AND(ISNUMBER(B3),ISNUMBER(E3),E3&gt;B3),E3-B3,"")</f>
      </c>
    </row>
    <row r="4" spans="1:6" x14ac:dyDescent="0.25">
      <c r="A4" s="2" t="s">
        <v>6</v>
      </c>
      <c r="D4" s="6"/>
      <c r="F4" s="7" t="s">
        <v>7</v>
      </c>
    </row>
    <row r="6" ht="30" customHeight="1" spans="1:11" x14ac:dyDescent="0.25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8" t="s">
        <v>17</v>
      </c>
      <c r="K6" s="8" t="s">
        <v>18</v>
      </c>
    </row>
    <row r="7" spans="1:11" x14ac:dyDescent="0.25">
      <c r="A7" s="9"/>
      <c r="E7" s="10"/>
      <c r="F7" s="10"/>
      <c r="G7" s="10">
        <f>IF(AND(ISNUMBER(E7),ISNUMBER(F7),F7&gt;E7),F7-E7,"")</f>
      </c>
      <c r="I7" s="11">
        <f>IF(OR(A7="",G7=""),"",IF(H7="Personal",0,IF(H7="Medical",IF(A7&gt;=DATE(2026,7,1),0.235,0.205),IF(H7="Charity",0.14,IF(A7&gt;=DATE(2026,7,1),0.76,0.725)))))</f>
      </c>
      <c r="J7" s="12">
        <f>IF(OR(G7="",I7=""),"",ROUND(G7*I7,2))</f>
      </c>
      <c r="K7" s="12"/>
    </row>
    <row r="8" spans="1:11" x14ac:dyDescent="0.25">
      <c r="A8" s="13"/>
      <c r="B8" s="14"/>
      <c r="C8" s="14"/>
      <c r="D8" s="14"/>
      <c r="E8" s="15"/>
      <c r="F8" s="15"/>
      <c r="G8" s="15">
        <f>IF(AND(ISNUMBER(E8),ISNUMBER(F8),F8&gt;E8),F8-E8,"")</f>
      </c>
      <c r="H8" s="14"/>
      <c r="I8" s="16">
        <f>IF(OR(A8="",G8=""),"",IF(H8="Personal",0,IF(H8="Medical",IF(A8&gt;=DATE(2026,7,1),0.235,0.205),IF(H8="Charity",0.14,IF(A8&gt;=DATE(2026,7,1),0.76,0.725)))))</f>
      </c>
      <c r="J8" s="17">
        <f>IF(OR(G8="",I8=""),"",ROUND(G8*I8,2))</f>
      </c>
      <c r="K8" s="17"/>
    </row>
    <row r="9" spans="1:11" x14ac:dyDescent="0.25">
      <c r="A9" s="9"/>
      <c r="E9" s="10"/>
      <c r="F9" s="10"/>
      <c r="G9" s="10">
        <f>IF(AND(ISNUMBER(E9),ISNUMBER(F9),F9&gt;E9),F9-E9,"")</f>
      </c>
      <c r="I9" s="11">
        <f>IF(OR(A9="",G9=""),"",IF(H9="Personal",0,IF(H9="Medical",IF(A9&gt;=DATE(2026,7,1),0.235,0.205),IF(H9="Charity",0.14,IF(A9&gt;=DATE(2026,7,1),0.76,0.725)))))</f>
      </c>
      <c r="J9" s="12">
        <f>IF(OR(G9="",I9=""),"",ROUND(G9*I9,2))</f>
      </c>
      <c r="K9" s="12"/>
    </row>
    <row r="10" spans="1:11" x14ac:dyDescent="0.25">
      <c r="A10" s="13"/>
      <c r="B10" s="14"/>
      <c r="C10" s="14"/>
      <c r="D10" s="14"/>
      <c r="E10" s="15"/>
      <c r="F10" s="15"/>
      <c r="G10" s="15">
        <f>IF(AND(ISNUMBER(E10),ISNUMBER(F10),F10&gt;E10),F10-E10,"")</f>
      </c>
      <c r="H10" s="14"/>
      <c r="I10" s="16">
        <f>IF(OR(A10="",G10=""),"",IF(H10="Personal",0,IF(H10="Medical",IF(A10&gt;=DATE(2026,7,1),0.235,0.205),IF(H10="Charity",0.14,IF(A10&gt;=DATE(2026,7,1),0.76,0.725)))))</f>
      </c>
      <c r="J10" s="17">
        <f>IF(OR(G10="",I10=""),"",ROUND(G10*I10,2))</f>
      </c>
      <c r="K10" s="17"/>
    </row>
    <row r="11" spans="1:11" x14ac:dyDescent="0.25">
      <c r="A11" s="9"/>
      <c r="E11" s="10"/>
      <c r="F11" s="10"/>
      <c r="G11" s="10">
        <f>IF(AND(ISNUMBER(E11),ISNUMBER(F11),F11&gt;E11),F11-E11,"")</f>
      </c>
      <c r="I11" s="11">
        <f>IF(OR(A11="",G11=""),"",IF(H11="Personal",0,IF(H11="Medical",IF(A11&gt;=DATE(2026,7,1),0.235,0.205),IF(H11="Charity",0.14,IF(A11&gt;=DATE(2026,7,1),0.76,0.725)))))</f>
      </c>
      <c r="J11" s="12">
        <f>IF(OR(G11="",I11=""),"",ROUND(G11*I11,2))</f>
      </c>
      <c r="K11" s="12"/>
    </row>
    <row r="12" spans="1:11" x14ac:dyDescent="0.25">
      <c r="A12" s="13"/>
      <c r="B12" s="14"/>
      <c r="C12" s="14"/>
      <c r="D12" s="14"/>
      <c r="E12" s="15"/>
      <c r="F12" s="15"/>
      <c r="G12" s="15">
        <f>IF(AND(ISNUMBER(E12),ISNUMBER(F12),F12&gt;E12),F12-E12,"")</f>
      </c>
      <c r="H12" s="14"/>
      <c r="I12" s="16">
        <f>IF(OR(A12="",G12=""),"",IF(H12="Personal",0,IF(H12="Medical",IF(A12&gt;=DATE(2026,7,1),0.235,0.205),IF(H12="Charity",0.14,IF(A12&gt;=DATE(2026,7,1),0.76,0.725)))))</f>
      </c>
      <c r="J12" s="17">
        <f>IF(OR(G12="",I12=""),"",ROUND(G12*I12,2))</f>
      </c>
      <c r="K12" s="17"/>
    </row>
    <row r="13" spans="1:11" x14ac:dyDescent="0.25">
      <c r="A13" s="9"/>
      <c r="E13" s="10"/>
      <c r="F13" s="10"/>
      <c r="G13" s="10">
        <f>IF(AND(ISNUMBER(E13),ISNUMBER(F13),F13&gt;E13),F13-E13,"")</f>
      </c>
      <c r="I13" s="11">
        <f>IF(OR(A13="",G13=""),"",IF(H13="Personal",0,IF(H13="Medical",IF(A13&gt;=DATE(2026,7,1),0.235,0.205),IF(H13="Charity",0.14,IF(A13&gt;=DATE(2026,7,1),0.76,0.725)))))</f>
      </c>
      <c r="J13" s="12">
        <f>IF(OR(G13="",I13=""),"",ROUND(G13*I13,2))</f>
      </c>
      <c r="K13" s="12"/>
    </row>
    <row r="14" spans="1:11" x14ac:dyDescent="0.25">
      <c r="A14" s="13"/>
      <c r="B14" s="14"/>
      <c r="C14" s="14"/>
      <c r="D14" s="14"/>
      <c r="E14" s="15"/>
      <c r="F14" s="15"/>
      <c r="G14" s="15">
        <f>IF(AND(ISNUMBER(E14),ISNUMBER(F14),F14&gt;E14),F14-E14,"")</f>
      </c>
      <c r="H14" s="14"/>
      <c r="I14" s="16">
        <f>IF(OR(A14="",G14=""),"",IF(H14="Personal",0,IF(H14="Medical",IF(A14&gt;=DATE(2026,7,1),0.235,0.205),IF(H14="Charity",0.14,IF(A14&gt;=DATE(2026,7,1),0.76,0.725)))))</f>
      </c>
      <c r="J14" s="17">
        <f>IF(OR(G14="",I14=""),"",ROUND(G14*I14,2))</f>
      </c>
      <c r="K14" s="17"/>
    </row>
    <row r="15" spans="1:11" x14ac:dyDescent="0.25">
      <c r="A15" s="9"/>
      <c r="E15" s="10"/>
      <c r="F15" s="10"/>
      <c r="G15" s="10">
        <f>IF(AND(ISNUMBER(E15),ISNUMBER(F15),F15&gt;E15),F15-E15,"")</f>
      </c>
      <c r="I15" s="11">
        <f>IF(OR(A15="",G15=""),"",IF(H15="Personal",0,IF(H15="Medical",IF(A15&gt;=DATE(2026,7,1),0.235,0.205),IF(H15="Charity",0.14,IF(A15&gt;=DATE(2026,7,1),0.76,0.725)))))</f>
      </c>
      <c r="J15" s="12">
        <f>IF(OR(G15="",I15=""),"",ROUND(G15*I15,2))</f>
      </c>
      <c r="K15" s="12"/>
    </row>
    <row r="16" spans="1:11" x14ac:dyDescent="0.25">
      <c r="A16" s="13"/>
      <c r="B16" s="14"/>
      <c r="C16" s="14"/>
      <c r="D16" s="14"/>
      <c r="E16" s="15"/>
      <c r="F16" s="15"/>
      <c r="G16" s="15">
        <f>IF(AND(ISNUMBER(E16),ISNUMBER(F16),F16&gt;E16),F16-E16,"")</f>
      </c>
      <c r="H16" s="14"/>
      <c r="I16" s="16">
        <f>IF(OR(A16="",G16=""),"",IF(H16="Personal",0,IF(H16="Medical",IF(A16&gt;=DATE(2026,7,1),0.235,0.205),IF(H16="Charity",0.14,IF(A16&gt;=DATE(2026,7,1),0.76,0.725)))))</f>
      </c>
      <c r="J16" s="17">
        <f>IF(OR(G16="",I16=""),"",ROUND(G16*I16,2))</f>
      </c>
      <c r="K16" s="17"/>
    </row>
    <row r="17" spans="1:11" x14ac:dyDescent="0.25">
      <c r="A17" s="9"/>
      <c r="E17" s="10"/>
      <c r="F17" s="10"/>
      <c r="G17" s="10">
        <f>IF(AND(ISNUMBER(E17),ISNUMBER(F17),F17&gt;E17),F17-E17,"")</f>
      </c>
      <c r="I17" s="11">
        <f>IF(OR(A17="",G17=""),"",IF(H17="Personal",0,IF(H17="Medical",IF(A17&gt;=DATE(2026,7,1),0.235,0.205),IF(H17="Charity",0.14,IF(A17&gt;=DATE(2026,7,1),0.76,0.725)))))</f>
      </c>
      <c r="J17" s="12">
        <f>IF(OR(G17="",I17=""),"",ROUND(G17*I17,2))</f>
      </c>
      <c r="K17" s="12"/>
    </row>
    <row r="18" spans="1:11" x14ac:dyDescent="0.25">
      <c r="A18" s="13"/>
      <c r="B18" s="14"/>
      <c r="C18" s="14"/>
      <c r="D18" s="14"/>
      <c r="E18" s="15"/>
      <c r="F18" s="15"/>
      <c r="G18" s="15">
        <f>IF(AND(ISNUMBER(E18),ISNUMBER(F18),F18&gt;E18),F18-E18,"")</f>
      </c>
      <c r="H18" s="14"/>
      <c r="I18" s="16">
        <f>IF(OR(A18="",G18=""),"",IF(H18="Personal",0,IF(H18="Medical",IF(A18&gt;=DATE(2026,7,1),0.235,0.205),IF(H18="Charity",0.14,IF(A18&gt;=DATE(2026,7,1),0.76,0.725)))))</f>
      </c>
      <c r="J18" s="17">
        <f>IF(OR(G18="",I18=""),"",ROUND(G18*I18,2))</f>
      </c>
      <c r="K18" s="17"/>
    </row>
    <row r="19" spans="1:11" x14ac:dyDescent="0.25">
      <c r="A19" s="9"/>
      <c r="E19" s="10"/>
      <c r="F19" s="10"/>
      <c r="G19" s="10">
        <f>IF(AND(ISNUMBER(E19),ISNUMBER(F19),F19&gt;E19),F19-E19,"")</f>
      </c>
      <c r="I19" s="11">
        <f>IF(OR(A19="",G19=""),"",IF(H19="Personal",0,IF(H19="Medical",IF(A19&gt;=DATE(2026,7,1),0.235,0.205),IF(H19="Charity",0.14,IF(A19&gt;=DATE(2026,7,1),0.76,0.725)))))</f>
      </c>
      <c r="J19" s="12">
        <f>IF(OR(G19="",I19=""),"",ROUND(G19*I19,2))</f>
      </c>
      <c r="K19" s="12"/>
    </row>
    <row r="20" spans="1:11" x14ac:dyDescent="0.25">
      <c r="A20" s="13"/>
      <c r="B20" s="14"/>
      <c r="C20" s="14"/>
      <c r="D20" s="14"/>
      <c r="E20" s="15"/>
      <c r="F20" s="15"/>
      <c r="G20" s="15">
        <f>IF(AND(ISNUMBER(E20),ISNUMBER(F20),F20&gt;E20),F20-E20,"")</f>
      </c>
      <c r="H20" s="14"/>
      <c r="I20" s="16">
        <f>IF(OR(A20="",G20=""),"",IF(H20="Personal",0,IF(H20="Medical",IF(A20&gt;=DATE(2026,7,1),0.235,0.205),IF(H20="Charity",0.14,IF(A20&gt;=DATE(2026,7,1),0.76,0.725)))))</f>
      </c>
      <c r="J20" s="17">
        <f>IF(OR(G20="",I20=""),"",ROUND(G20*I20,2))</f>
      </c>
      <c r="K20" s="17"/>
    </row>
    <row r="21" spans="1:11" x14ac:dyDescent="0.25">
      <c r="A21" s="9"/>
      <c r="E21" s="10"/>
      <c r="F21" s="10"/>
      <c r="G21" s="10">
        <f>IF(AND(ISNUMBER(E21),ISNUMBER(F21),F21&gt;E21),F21-E21,"")</f>
      </c>
      <c r="I21" s="11">
        <f>IF(OR(A21="",G21=""),"",IF(H21="Personal",0,IF(H21="Medical",IF(A21&gt;=DATE(2026,7,1),0.235,0.205),IF(H21="Charity",0.14,IF(A21&gt;=DATE(2026,7,1),0.76,0.725)))))</f>
      </c>
      <c r="J21" s="12">
        <f>IF(OR(G21="",I21=""),"",ROUND(G21*I21,2))</f>
      </c>
      <c r="K21" s="12"/>
    </row>
    <row r="22" spans="1:11" x14ac:dyDescent="0.25">
      <c r="A22" s="13"/>
      <c r="B22" s="14"/>
      <c r="C22" s="14"/>
      <c r="D22" s="14"/>
      <c r="E22" s="15"/>
      <c r="F22" s="15"/>
      <c r="G22" s="15">
        <f>IF(AND(ISNUMBER(E22),ISNUMBER(F22),F22&gt;E22),F22-E22,"")</f>
      </c>
      <c r="H22" s="14"/>
      <c r="I22" s="16">
        <f>IF(OR(A22="",G22=""),"",IF(H22="Personal",0,IF(H22="Medical",IF(A22&gt;=DATE(2026,7,1),0.235,0.205),IF(H22="Charity",0.14,IF(A22&gt;=DATE(2026,7,1),0.76,0.725)))))</f>
      </c>
      <c r="J22" s="17">
        <f>IF(OR(G22="",I22=""),"",ROUND(G22*I22,2))</f>
      </c>
      <c r="K22" s="17"/>
    </row>
    <row r="23" spans="1:11" x14ac:dyDescent="0.25">
      <c r="A23" s="9"/>
      <c r="E23" s="10"/>
      <c r="F23" s="10"/>
      <c r="G23" s="10">
        <f>IF(AND(ISNUMBER(E23),ISNUMBER(F23),F23&gt;E23),F23-E23,"")</f>
      </c>
      <c r="I23" s="11">
        <f>IF(OR(A23="",G23=""),"",IF(H23="Personal",0,IF(H23="Medical",IF(A23&gt;=DATE(2026,7,1),0.235,0.205),IF(H23="Charity",0.14,IF(A23&gt;=DATE(2026,7,1),0.76,0.725)))))</f>
      </c>
      <c r="J23" s="12">
        <f>IF(OR(G23="",I23=""),"",ROUND(G23*I23,2))</f>
      </c>
      <c r="K23" s="12"/>
    </row>
    <row r="24" spans="1:11" x14ac:dyDescent="0.25">
      <c r="A24" s="13"/>
      <c r="B24" s="14"/>
      <c r="C24" s="14"/>
      <c r="D24" s="14"/>
      <c r="E24" s="15"/>
      <c r="F24" s="15"/>
      <c r="G24" s="15">
        <f>IF(AND(ISNUMBER(E24),ISNUMBER(F24),F24&gt;E24),F24-E24,"")</f>
      </c>
      <c r="H24" s="14"/>
      <c r="I24" s="16">
        <f>IF(OR(A24="",G24=""),"",IF(H24="Personal",0,IF(H24="Medical",IF(A24&gt;=DATE(2026,7,1),0.235,0.205),IF(H24="Charity",0.14,IF(A24&gt;=DATE(2026,7,1),0.76,0.725)))))</f>
      </c>
      <c r="J24" s="17">
        <f>IF(OR(G24="",I24=""),"",ROUND(G24*I24,2))</f>
      </c>
      <c r="K24" s="17"/>
    </row>
    <row r="25" spans="1:11" x14ac:dyDescent="0.25">
      <c r="A25" s="9"/>
      <c r="E25" s="10"/>
      <c r="F25" s="10"/>
      <c r="G25" s="10">
        <f>IF(AND(ISNUMBER(E25),ISNUMBER(F25),F25&gt;E25),F25-E25,"")</f>
      </c>
      <c r="I25" s="11">
        <f>IF(OR(A25="",G25=""),"",IF(H25="Personal",0,IF(H25="Medical",IF(A25&gt;=DATE(2026,7,1),0.235,0.205),IF(H25="Charity",0.14,IF(A25&gt;=DATE(2026,7,1),0.76,0.725)))))</f>
      </c>
      <c r="J25" s="12">
        <f>IF(OR(G25="",I25=""),"",ROUND(G25*I25,2))</f>
      </c>
      <c r="K25" s="12"/>
    </row>
    <row r="26" spans="1:11" x14ac:dyDescent="0.25">
      <c r="A26" s="13"/>
      <c r="B26" s="14"/>
      <c r="C26" s="14"/>
      <c r="D26" s="14"/>
      <c r="E26" s="15"/>
      <c r="F26" s="15"/>
      <c r="G26" s="15">
        <f>IF(AND(ISNUMBER(E26),ISNUMBER(F26),F26&gt;E26),F26-E26,"")</f>
      </c>
      <c r="H26" s="14"/>
      <c r="I26" s="16">
        <f>IF(OR(A26="",G26=""),"",IF(H26="Personal",0,IF(H26="Medical",IF(A26&gt;=DATE(2026,7,1),0.235,0.205),IF(H26="Charity",0.14,IF(A26&gt;=DATE(2026,7,1),0.76,0.725)))))</f>
      </c>
      <c r="J26" s="17">
        <f>IF(OR(G26="",I26=""),"",ROUND(G26*I26,2))</f>
      </c>
      <c r="K26" s="17"/>
    </row>
    <row r="27" spans="1:11" x14ac:dyDescent="0.25">
      <c r="A27" s="9"/>
      <c r="E27" s="10"/>
      <c r="F27" s="10"/>
      <c r="G27" s="10">
        <f>IF(AND(ISNUMBER(E27),ISNUMBER(F27),F27&gt;E27),F27-E27,"")</f>
      </c>
      <c r="I27" s="11">
        <f>IF(OR(A27="",G27=""),"",IF(H27="Personal",0,IF(H27="Medical",IF(A27&gt;=DATE(2026,7,1),0.235,0.205),IF(H27="Charity",0.14,IF(A27&gt;=DATE(2026,7,1),0.76,0.725)))))</f>
      </c>
      <c r="J27" s="12">
        <f>IF(OR(G27="",I27=""),"",ROUND(G27*I27,2))</f>
      </c>
      <c r="K27" s="12"/>
    </row>
    <row r="28" spans="1:11" x14ac:dyDescent="0.25">
      <c r="A28" s="13"/>
      <c r="B28" s="14"/>
      <c r="C28" s="14"/>
      <c r="D28" s="14"/>
      <c r="E28" s="15"/>
      <c r="F28" s="15"/>
      <c r="G28" s="15">
        <f>IF(AND(ISNUMBER(E28),ISNUMBER(F28),F28&gt;E28),F28-E28,"")</f>
      </c>
      <c r="H28" s="14"/>
      <c r="I28" s="16">
        <f>IF(OR(A28="",G28=""),"",IF(H28="Personal",0,IF(H28="Medical",IF(A28&gt;=DATE(2026,7,1),0.235,0.205),IF(H28="Charity",0.14,IF(A28&gt;=DATE(2026,7,1),0.76,0.725)))))</f>
      </c>
      <c r="J28" s="17">
        <f>IF(OR(G28="",I28=""),"",ROUND(G28*I28,2))</f>
      </c>
      <c r="K28" s="17"/>
    </row>
    <row r="29" spans="1:11" x14ac:dyDescent="0.25">
      <c r="A29" s="9"/>
      <c r="E29" s="10"/>
      <c r="F29" s="10"/>
      <c r="G29" s="10">
        <f>IF(AND(ISNUMBER(E29),ISNUMBER(F29),F29&gt;E29),F29-E29,"")</f>
      </c>
      <c r="I29" s="11">
        <f>IF(OR(A29="",G29=""),"",IF(H29="Personal",0,IF(H29="Medical",IF(A29&gt;=DATE(2026,7,1),0.235,0.205),IF(H29="Charity",0.14,IF(A29&gt;=DATE(2026,7,1),0.76,0.725)))))</f>
      </c>
      <c r="J29" s="12">
        <f>IF(OR(G29="",I29=""),"",ROUND(G29*I29,2))</f>
      </c>
      <c r="K29" s="12"/>
    </row>
    <row r="30" spans="1:11" x14ac:dyDescent="0.25">
      <c r="A30" s="13"/>
      <c r="B30" s="14"/>
      <c r="C30" s="14"/>
      <c r="D30" s="14"/>
      <c r="E30" s="15"/>
      <c r="F30" s="15"/>
      <c r="G30" s="15">
        <f>IF(AND(ISNUMBER(E30),ISNUMBER(F30),F30&gt;E30),F30-E30,"")</f>
      </c>
      <c r="H30" s="14"/>
      <c r="I30" s="16">
        <f>IF(OR(A30="",G30=""),"",IF(H30="Personal",0,IF(H30="Medical",IF(A30&gt;=DATE(2026,7,1),0.235,0.205),IF(H30="Charity",0.14,IF(A30&gt;=DATE(2026,7,1),0.76,0.725)))))</f>
      </c>
      <c r="J30" s="17">
        <f>IF(OR(G30="",I30=""),"",ROUND(G30*I30,2))</f>
      </c>
      <c r="K30" s="17"/>
    </row>
    <row r="31" spans="1:11" x14ac:dyDescent="0.25">
      <c r="A31" s="9"/>
      <c r="E31" s="10"/>
      <c r="F31" s="10"/>
      <c r="G31" s="10">
        <f>IF(AND(ISNUMBER(E31),ISNUMBER(F31),F31&gt;E31),F31-E31,"")</f>
      </c>
      <c r="I31" s="11">
        <f>IF(OR(A31="",G31=""),"",IF(H31="Personal",0,IF(H31="Medical",IF(A31&gt;=DATE(2026,7,1),0.235,0.205),IF(H31="Charity",0.14,IF(A31&gt;=DATE(2026,7,1),0.76,0.725)))))</f>
      </c>
      <c r="J31" s="12">
        <f>IF(OR(G31="",I31=""),"",ROUND(G31*I31,2))</f>
      </c>
      <c r="K31" s="12"/>
    </row>
    <row r="32" spans="1:11" x14ac:dyDescent="0.25">
      <c r="A32" s="13"/>
      <c r="B32" s="14"/>
      <c r="C32" s="14"/>
      <c r="D32" s="14"/>
      <c r="E32" s="15"/>
      <c r="F32" s="15"/>
      <c r="G32" s="15">
        <f>IF(AND(ISNUMBER(E32),ISNUMBER(F32),F32&gt;E32),F32-E32,"")</f>
      </c>
      <c r="H32" s="14"/>
      <c r="I32" s="16">
        <f>IF(OR(A32="",G32=""),"",IF(H32="Personal",0,IF(H32="Medical",IF(A32&gt;=DATE(2026,7,1),0.235,0.205),IF(H32="Charity",0.14,IF(A32&gt;=DATE(2026,7,1),0.76,0.725)))))</f>
      </c>
      <c r="J32" s="17">
        <f>IF(OR(G32="",I32=""),"",ROUND(G32*I32,2))</f>
      </c>
      <c r="K32" s="17"/>
    </row>
    <row r="33" spans="1:11" x14ac:dyDescent="0.25">
      <c r="A33" s="9"/>
      <c r="E33" s="10"/>
      <c r="F33" s="10"/>
      <c r="G33" s="10">
        <f>IF(AND(ISNUMBER(E33),ISNUMBER(F33),F33&gt;E33),F33-E33,"")</f>
      </c>
      <c r="I33" s="11">
        <f>IF(OR(A33="",G33=""),"",IF(H33="Personal",0,IF(H33="Medical",IF(A33&gt;=DATE(2026,7,1),0.235,0.205),IF(H33="Charity",0.14,IF(A33&gt;=DATE(2026,7,1),0.76,0.725)))))</f>
      </c>
      <c r="J33" s="12">
        <f>IF(OR(G33="",I33=""),"",ROUND(G33*I33,2))</f>
      </c>
      <c r="K33" s="12"/>
    </row>
    <row r="34" spans="1:11" x14ac:dyDescent="0.25">
      <c r="A34" s="13"/>
      <c r="B34" s="14"/>
      <c r="C34" s="14"/>
      <c r="D34" s="14"/>
      <c r="E34" s="15"/>
      <c r="F34" s="15"/>
      <c r="G34" s="15">
        <f>IF(AND(ISNUMBER(E34),ISNUMBER(F34),F34&gt;E34),F34-E34,"")</f>
      </c>
      <c r="H34" s="14"/>
      <c r="I34" s="16">
        <f>IF(OR(A34="",G34=""),"",IF(H34="Personal",0,IF(H34="Medical",IF(A34&gt;=DATE(2026,7,1),0.235,0.205),IF(H34="Charity",0.14,IF(A34&gt;=DATE(2026,7,1),0.76,0.725)))))</f>
      </c>
      <c r="J34" s="17">
        <f>IF(OR(G34="",I34=""),"",ROUND(G34*I34,2))</f>
      </c>
      <c r="K34" s="17"/>
    </row>
    <row r="35" spans="1:11" x14ac:dyDescent="0.25">
      <c r="A35" s="9"/>
      <c r="E35" s="10"/>
      <c r="F35" s="10"/>
      <c r="G35" s="10">
        <f>IF(AND(ISNUMBER(E35),ISNUMBER(F35),F35&gt;E35),F35-E35,"")</f>
      </c>
      <c r="I35" s="11">
        <f>IF(OR(A35="",G35=""),"",IF(H35="Personal",0,IF(H35="Medical",IF(A35&gt;=DATE(2026,7,1),0.235,0.205),IF(H35="Charity",0.14,IF(A35&gt;=DATE(2026,7,1),0.76,0.725)))))</f>
      </c>
      <c r="J35" s="12">
        <f>IF(OR(G35="",I35=""),"",ROUND(G35*I35,2))</f>
      </c>
      <c r="K35" s="12"/>
    </row>
    <row r="36" spans="1:11" x14ac:dyDescent="0.25">
      <c r="A36" s="13"/>
      <c r="B36" s="14"/>
      <c r="C36" s="14"/>
      <c r="D36" s="14"/>
      <c r="E36" s="15"/>
      <c r="F36" s="15"/>
      <c r="G36" s="15">
        <f>IF(AND(ISNUMBER(E36),ISNUMBER(F36),F36&gt;E36),F36-E36,"")</f>
      </c>
      <c r="H36" s="14"/>
      <c r="I36" s="16">
        <f>IF(OR(A36="",G36=""),"",IF(H36="Personal",0,IF(H36="Medical",IF(A36&gt;=DATE(2026,7,1),0.235,0.205),IF(H36="Charity",0.14,IF(A36&gt;=DATE(2026,7,1),0.76,0.725)))))</f>
      </c>
      <c r="J36" s="17">
        <f>IF(OR(G36="",I36=""),"",ROUND(G36*I36,2))</f>
      </c>
      <c r="K36" s="17"/>
    </row>
    <row r="37" spans="1:11" x14ac:dyDescent="0.25">
      <c r="A37" s="9"/>
      <c r="E37" s="10"/>
      <c r="F37" s="10"/>
      <c r="G37" s="10">
        <f>IF(AND(ISNUMBER(E37),ISNUMBER(F37),F37&gt;E37),F37-E37,"")</f>
      </c>
      <c r="I37" s="11">
        <f>IF(OR(A37="",G37=""),"",IF(H37="Personal",0,IF(H37="Medical",IF(A37&gt;=DATE(2026,7,1),0.235,0.205),IF(H37="Charity",0.14,IF(A37&gt;=DATE(2026,7,1),0.76,0.725)))))</f>
      </c>
      <c r="J37" s="12">
        <f>IF(OR(G37="",I37=""),"",ROUND(G37*I37,2))</f>
      </c>
      <c r="K37" s="12"/>
    </row>
    <row r="38" spans="1:11" x14ac:dyDescent="0.25">
      <c r="A38" s="13"/>
      <c r="B38" s="14"/>
      <c r="C38" s="14"/>
      <c r="D38" s="14"/>
      <c r="E38" s="15"/>
      <c r="F38" s="15"/>
      <c r="G38" s="15">
        <f>IF(AND(ISNUMBER(E38),ISNUMBER(F38),F38&gt;E38),F38-E38,"")</f>
      </c>
      <c r="H38" s="14"/>
      <c r="I38" s="16">
        <f>IF(OR(A38="",G38=""),"",IF(H38="Personal",0,IF(H38="Medical",IF(A38&gt;=DATE(2026,7,1),0.235,0.205),IF(H38="Charity",0.14,IF(A38&gt;=DATE(2026,7,1),0.76,0.725)))))</f>
      </c>
      <c r="J38" s="17">
        <f>IF(OR(G38="",I38=""),"",ROUND(G38*I38,2))</f>
      </c>
      <c r="K38" s="17"/>
    </row>
    <row r="39" spans="1:11" x14ac:dyDescent="0.25">
      <c r="A39" s="9"/>
      <c r="E39" s="10"/>
      <c r="F39" s="10"/>
      <c r="G39" s="10">
        <f>IF(AND(ISNUMBER(E39),ISNUMBER(F39),F39&gt;E39),F39-E39,"")</f>
      </c>
      <c r="I39" s="11">
        <f>IF(OR(A39="",G39=""),"",IF(H39="Personal",0,IF(H39="Medical",IF(A39&gt;=DATE(2026,7,1),0.235,0.205),IF(H39="Charity",0.14,IF(A39&gt;=DATE(2026,7,1),0.76,0.725)))))</f>
      </c>
      <c r="J39" s="12">
        <f>IF(OR(G39="",I39=""),"",ROUND(G39*I39,2))</f>
      </c>
      <c r="K39" s="12"/>
    </row>
    <row r="40" spans="1:11" x14ac:dyDescent="0.25">
      <c r="A40" s="13"/>
      <c r="B40" s="14"/>
      <c r="C40" s="14"/>
      <c r="D40" s="14"/>
      <c r="E40" s="15"/>
      <c r="F40" s="15"/>
      <c r="G40" s="15">
        <f>IF(AND(ISNUMBER(E40),ISNUMBER(F40),F40&gt;E40),F40-E40,"")</f>
      </c>
      <c r="H40" s="14"/>
      <c r="I40" s="16">
        <f>IF(OR(A40="",G40=""),"",IF(H40="Personal",0,IF(H40="Medical",IF(A40&gt;=DATE(2026,7,1),0.235,0.205),IF(H40="Charity",0.14,IF(A40&gt;=DATE(2026,7,1),0.76,0.725)))))</f>
      </c>
      <c r="J40" s="17">
        <f>IF(OR(G40="",I40=""),"",ROUND(G40*I40,2))</f>
      </c>
      <c r="K40" s="17"/>
    </row>
    <row r="41" spans="1:11" x14ac:dyDescent="0.25">
      <c r="A41" s="9"/>
      <c r="E41" s="10"/>
      <c r="F41" s="10"/>
      <c r="G41" s="10">
        <f>IF(AND(ISNUMBER(E41),ISNUMBER(F41),F41&gt;E41),F41-E41,"")</f>
      </c>
      <c r="I41" s="11">
        <f>IF(OR(A41="",G41=""),"",IF(H41="Personal",0,IF(H41="Medical",IF(A41&gt;=DATE(2026,7,1),0.235,0.205),IF(H41="Charity",0.14,IF(A41&gt;=DATE(2026,7,1),0.76,0.725)))))</f>
      </c>
      <c r="J41" s="12">
        <f>IF(OR(G41="",I41=""),"",ROUND(G41*I41,2))</f>
      </c>
      <c r="K41" s="12"/>
    </row>
    <row r="42" spans="1:11" x14ac:dyDescent="0.25">
      <c r="A42" s="13"/>
      <c r="B42" s="14"/>
      <c r="C42" s="14"/>
      <c r="D42" s="14"/>
      <c r="E42" s="15"/>
      <c r="F42" s="15"/>
      <c r="G42" s="15">
        <f>IF(AND(ISNUMBER(E42),ISNUMBER(F42),F42&gt;E42),F42-E42,"")</f>
      </c>
      <c r="H42" s="14"/>
      <c r="I42" s="16">
        <f>IF(OR(A42="",G42=""),"",IF(H42="Personal",0,IF(H42="Medical",IF(A42&gt;=DATE(2026,7,1),0.235,0.205),IF(H42="Charity",0.14,IF(A42&gt;=DATE(2026,7,1),0.76,0.725)))))</f>
      </c>
      <c r="J42" s="17">
        <f>IF(OR(G42="",I42=""),"",ROUND(G42*I42,2))</f>
      </c>
      <c r="K42" s="17"/>
    </row>
    <row r="43" spans="1:11" x14ac:dyDescent="0.25">
      <c r="A43" s="9"/>
      <c r="E43" s="10"/>
      <c r="F43" s="10"/>
      <c r="G43" s="10">
        <f>IF(AND(ISNUMBER(E43),ISNUMBER(F43),F43&gt;E43),F43-E43,"")</f>
      </c>
      <c r="I43" s="11">
        <f>IF(OR(A43="",G43=""),"",IF(H43="Personal",0,IF(H43="Medical",IF(A43&gt;=DATE(2026,7,1),0.235,0.205),IF(H43="Charity",0.14,IF(A43&gt;=DATE(2026,7,1),0.76,0.725)))))</f>
      </c>
      <c r="J43" s="12">
        <f>IF(OR(G43="",I43=""),"",ROUND(G43*I43,2))</f>
      </c>
      <c r="K43" s="12"/>
    </row>
    <row r="44" spans="1:11" x14ac:dyDescent="0.25">
      <c r="A44" s="13"/>
      <c r="B44" s="14"/>
      <c r="C44" s="14"/>
      <c r="D44" s="14"/>
      <c r="E44" s="15"/>
      <c r="F44" s="15"/>
      <c r="G44" s="15">
        <f>IF(AND(ISNUMBER(E44),ISNUMBER(F44),F44&gt;E44),F44-E44,"")</f>
      </c>
      <c r="H44" s="14"/>
      <c r="I44" s="16">
        <f>IF(OR(A44="",G44=""),"",IF(H44="Personal",0,IF(H44="Medical",IF(A44&gt;=DATE(2026,7,1),0.235,0.205),IF(H44="Charity",0.14,IF(A44&gt;=DATE(2026,7,1),0.76,0.725)))))</f>
      </c>
      <c r="J44" s="17">
        <f>IF(OR(G44="",I44=""),"",ROUND(G44*I44,2))</f>
      </c>
      <c r="K44" s="17"/>
    </row>
    <row r="45" spans="1:11" x14ac:dyDescent="0.25">
      <c r="A45" s="9"/>
      <c r="E45" s="10"/>
      <c r="F45" s="10"/>
      <c r="G45" s="10">
        <f>IF(AND(ISNUMBER(E45),ISNUMBER(F45),F45&gt;E45),F45-E45,"")</f>
      </c>
      <c r="I45" s="11">
        <f>IF(OR(A45="",G45=""),"",IF(H45="Personal",0,IF(H45="Medical",IF(A45&gt;=DATE(2026,7,1),0.235,0.205),IF(H45="Charity",0.14,IF(A45&gt;=DATE(2026,7,1),0.76,0.725)))))</f>
      </c>
      <c r="J45" s="12">
        <f>IF(OR(G45="",I45=""),"",ROUND(G45*I45,2))</f>
      </c>
      <c r="K45" s="12"/>
    </row>
    <row r="46" spans="1:11" x14ac:dyDescent="0.25">
      <c r="A46" s="13"/>
      <c r="B46" s="14"/>
      <c r="C46" s="14"/>
      <c r="D46" s="14"/>
      <c r="E46" s="15"/>
      <c r="F46" s="15"/>
      <c r="G46" s="15">
        <f>IF(AND(ISNUMBER(E46),ISNUMBER(F46),F46&gt;E46),F46-E46,"")</f>
      </c>
      <c r="H46" s="14"/>
      <c r="I46" s="16">
        <f>IF(OR(A46="",G46=""),"",IF(H46="Personal",0,IF(H46="Medical",IF(A46&gt;=DATE(2026,7,1),0.235,0.205),IF(H46="Charity",0.14,IF(A46&gt;=DATE(2026,7,1),0.76,0.725)))))</f>
      </c>
      <c r="J46" s="17">
        <f>IF(OR(G46="",I46=""),"",ROUND(G46*I46,2))</f>
      </c>
      <c r="K46" s="17"/>
    </row>
    <row r="47" spans="1:11" x14ac:dyDescent="0.25">
      <c r="A47" s="9"/>
      <c r="E47" s="10"/>
      <c r="F47" s="10"/>
      <c r="G47" s="10">
        <f>IF(AND(ISNUMBER(E47),ISNUMBER(F47),F47&gt;E47),F47-E47,"")</f>
      </c>
      <c r="I47" s="11">
        <f>IF(OR(A47="",G47=""),"",IF(H47="Personal",0,IF(H47="Medical",IF(A47&gt;=DATE(2026,7,1),0.235,0.205),IF(H47="Charity",0.14,IF(A47&gt;=DATE(2026,7,1),0.76,0.725)))))</f>
      </c>
      <c r="J47" s="12">
        <f>IF(OR(G47="",I47=""),"",ROUND(G47*I47,2))</f>
      </c>
      <c r="K47" s="12"/>
    </row>
    <row r="48" spans="1:11" x14ac:dyDescent="0.25">
      <c r="A48" s="13"/>
      <c r="B48" s="14"/>
      <c r="C48" s="14"/>
      <c r="D48" s="14"/>
      <c r="E48" s="15"/>
      <c r="F48" s="15"/>
      <c r="G48" s="15">
        <f>IF(AND(ISNUMBER(E48),ISNUMBER(F48),F48&gt;E48),F48-E48,"")</f>
      </c>
      <c r="H48" s="14"/>
      <c r="I48" s="16">
        <f>IF(OR(A48="",G48=""),"",IF(H48="Personal",0,IF(H48="Medical",IF(A48&gt;=DATE(2026,7,1),0.235,0.205),IF(H48="Charity",0.14,IF(A48&gt;=DATE(2026,7,1),0.76,0.725)))))</f>
      </c>
      <c r="J48" s="17">
        <f>IF(OR(G48="",I48=""),"",ROUND(G48*I48,2))</f>
      </c>
      <c r="K48" s="17"/>
    </row>
    <row r="49" spans="1:11" x14ac:dyDescent="0.25">
      <c r="A49" s="9"/>
      <c r="E49" s="10"/>
      <c r="F49" s="10"/>
      <c r="G49" s="10">
        <f>IF(AND(ISNUMBER(E49),ISNUMBER(F49),F49&gt;E49),F49-E49,"")</f>
      </c>
      <c r="I49" s="11">
        <f>IF(OR(A49="",G49=""),"",IF(H49="Personal",0,IF(H49="Medical",IF(A49&gt;=DATE(2026,7,1),0.235,0.205),IF(H49="Charity",0.14,IF(A49&gt;=DATE(2026,7,1),0.76,0.725)))))</f>
      </c>
      <c r="J49" s="12">
        <f>IF(OR(G49="",I49=""),"",ROUND(G49*I49,2))</f>
      </c>
      <c r="K49" s="12"/>
    </row>
    <row r="50" spans="1:11" x14ac:dyDescent="0.25">
      <c r="A50" s="13"/>
      <c r="B50" s="14"/>
      <c r="C50" s="14"/>
      <c r="D50" s="14"/>
      <c r="E50" s="15"/>
      <c r="F50" s="15"/>
      <c r="G50" s="15">
        <f>IF(AND(ISNUMBER(E50),ISNUMBER(F50),F50&gt;E50),F50-E50,"")</f>
      </c>
      <c r="H50" s="14"/>
      <c r="I50" s="16">
        <f>IF(OR(A50="",G50=""),"",IF(H50="Personal",0,IF(H50="Medical",IF(A50&gt;=DATE(2026,7,1),0.235,0.205),IF(H50="Charity",0.14,IF(A50&gt;=DATE(2026,7,1),0.76,0.725)))))</f>
      </c>
      <c r="J50" s="17">
        <f>IF(OR(G50="",I50=""),"",ROUND(G50*I50,2))</f>
      </c>
      <c r="K50" s="17"/>
    </row>
    <row r="51" spans="1:11" x14ac:dyDescent="0.25">
      <c r="A51" s="9"/>
      <c r="E51" s="10"/>
      <c r="F51" s="10"/>
      <c r="G51" s="10">
        <f>IF(AND(ISNUMBER(E51),ISNUMBER(F51),F51&gt;E51),F51-E51,"")</f>
      </c>
      <c r="I51" s="11">
        <f>IF(OR(A51="",G51=""),"",IF(H51="Personal",0,IF(H51="Medical",IF(A51&gt;=DATE(2026,7,1),0.235,0.205),IF(H51="Charity",0.14,IF(A51&gt;=DATE(2026,7,1),0.76,0.725)))))</f>
      </c>
      <c r="J51" s="12">
        <f>IF(OR(G51="",I51=""),"",ROUND(G51*I51,2))</f>
      </c>
      <c r="K51" s="12"/>
    </row>
    <row r="52" spans="1:11" x14ac:dyDescent="0.25">
      <c r="A52" s="13"/>
      <c r="B52" s="14"/>
      <c r="C52" s="14"/>
      <c r="D52" s="14"/>
      <c r="E52" s="15"/>
      <c r="F52" s="15"/>
      <c r="G52" s="15">
        <f>IF(AND(ISNUMBER(E52),ISNUMBER(F52),F52&gt;E52),F52-E52,"")</f>
      </c>
      <c r="H52" s="14"/>
      <c r="I52" s="16">
        <f>IF(OR(A52="",G52=""),"",IF(H52="Personal",0,IF(H52="Medical",IF(A52&gt;=DATE(2026,7,1),0.235,0.205),IF(H52="Charity",0.14,IF(A52&gt;=DATE(2026,7,1),0.76,0.725)))))</f>
      </c>
      <c r="J52" s="17">
        <f>IF(OR(G52="",I52=""),"",ROUND(G52*I52,2))</f>
      </c>
      <c r="K52" s="17"/>
    </row>
    <row r="53" spans="1:11" x14ac:dyDescent="0.25">
      <c r="A53" s="9"/>
      <c r="E53" s="10"/>
      <c r="F53" s="10"/>
      <c r="G53" s="10">
        <f>IF(AND(ISNUMBER(E53),ISNUMBER(F53),F53&gt;E53),F53-E53,"")</f>
      </c>
      <c r="I53" s="11">
        <f>IF(OR(A53="",G53=""),"",IF(H53="Personal",0,IF(H53="Medical",IF(A53&gt;=DATE(2026,7,1),0.235,0.205),IF(H53="Charity",0.14,IF(A53&gt;=DATE(2026,7,1),0.76,0.725)))))</f>
      </c>
      <c r="J53" s="12">
        <f>IF(OR(G53="",I53=""),"",ROUND(G53*I53,2))</f>
      </c>
      <c r="K53" s="12"/>
    </row>
    <row r="54" spans="1:11" x14ac:dyDescent="0.25">
      <c r="A54" s="13"/>
      <c r="B54" s="14"/>
      <c r="C54" s="14"/>
      <c r="D54" s="14"/>
      <c r="E54" s="15"/>
      <c r="F54" s="15"/>
      <c r="G54" s="15">
        <f>IF(AND(ISNUMBER(E54),ISNUMBER(F54),F54&gt;E54),F54-E54,"")</f>
      </c>
      <c r="H54" s="14"/>
      <c r="I54" s="16">
        <f>IF(OR(A54="",G54=""),"",IF(H54="Personal",0,IF(H54="Medical",IF(A54&gt;=DATE(2026,7,1),0.235,0.205),IF(H54="Charity",0.14,IF(A54&gt;=DATE(2026,7,1),0.76,0.725)))))</f>
      </c>
      <c r="J54" s="17">
        <f>IF(OR(G54="",I54=""),"",ROUND(G54*I54,2))</f>
      </c>
      <c r="K54" s="17"/>
    </row>
    <row r="55" spans="1:11" x14ac:dyDescent="0.25">
      <c r="A55" s="9"/>
      <c r="E55" s="10"/>
      <c r="F55" s="10"/>
      <c r="G55" s="10">
        <f>IF(AND(ISNUMBER(E55),ISNUMBER(F55),F55&gt;E55),F55-E55,"")</f>
      </c>
      <c r="I55" s="11">
        <f>IF(OR(A55="",G55=""),"",IF(H55="Personal",0,IF(H55="Medical",IF(A55&gt;=DATE(2026,7,1),0.235,0.205),IF(H55="Charity",0.14,IF(A55&gt;=DATE(2026,7,1),0.76,0.725)))))</f>
      </c>
      <c r="J55" s="12">
        <f>IF(OR(G55="",I55=""),"",ROUND(G55*I55,2))</f>
      </c>
      <c r="K55" s="12"/>
    </row>
    <row r="56" spans="1:11" x14ac:dyDescent="0.25">
      <c r="A56" s="13"/>
      <c r="B56" s="14"/>
      <c r="C56" s="14"/>
      <c r="D56" s="14"/>
      <c r="E56" s="15"/>
      <c r="F56" s="15"/>
      <c r="G56" s="15">
        <f>IF(AND(ISNUMBER(E56),ISNUMBER(F56),F56&gt;E56),F56-E56,"")</f>
      </c>
      <c r="H56" s="14"/>
      <c r="I56" s="16">
        <f>IF(OR(A56="",G56=""),"",IF(H56="Personal",0,IF(H56="Medical",IF(A56&gt;=DATE(2026,7,1),0.235,0.205),IF(H56="Charity",0.14,IF(A56&gt;=DATE(2026,7,1),0.76,0.725)))))</f>
      </c>
      <c r="J56" s="17">
        <f>IF(OR(G56="",I56=""),"",ROUND(G56*I56,2))</f>
      </c>
      <c r="K56" s="17"/>
    </row>
    <row r="57" spans="1:11" x14ac:dyDescent="0.25">
      <c r="A57" s="9"/>
      <c r="E57" s="10"/>
      <c r="F57" s="10"/>
      <c r="G57" s="10">
        <f>IF(AND(ISNUMBER(E57),ISNUMBER(F57),F57&gt;E57),F57-E57,"")</f>
      </c>
      <c r="I57" s="11">
        <f>IF(OR(A57="",G57=""),"",IF(H57="Personal",0,IF(H57="Medical",IF(A57&gt;=DATE(2026,7,1),0.235,0.205),IF(H57="Charity",0.14,IF(A57&gt;=DATE(2026,7,1),0.76,0.725)))))</f>
      </c>
      <c r="J57" s="12">
        <f>IF(OR(G57="",I57=""),"",ROUND(G57*I57,2))</f>
      </c>
      <c r="K57" s="12"/>
    </row>
    <row r="58" spans="1:11" x14ac:dyDescent="0.25">
      <c r="A58" s="13"/>
      <c r="B58" s="14"/>
      <c r="C58" s="14"/>
      <c r="D58" s="14"/>
      <c r="E58" s="15"/>
      <c r="F58" s="15"/>
      <c r="G58" s="15">
        <f>IF(AND(ISNUMBER(E58),ISNUMBER(F58),F58&gt;E58),F58-E58,"")</f>
      </c>
      <c r="H58" s="14"/>
      <c r="I58" s="16">
        <f>IF(OR(A58="",G58=""),"",IF(H58="Personal",0,IF(H58="Medical",IF(A58&gt;=DATE(2026,7,1),0.235,0.205),IF(H58="Charity",0.14,IF(A58&gt;=DATE(2026,7,1),0.76,0.725)))))</f>
      </c>
      <c r="J58" s="17">
        <f>IF(OR(G58="",I58=""),"",ROUND(G58*I58,2))</f>
      </c>
      <c r="K58" s="17"/>
    </row>
    <row r="59" spans="1:11" x14ac:dyDescent="0.25">
      <c r="A59" s="9"/>
      <c r="E59" s="10"/>
      <c r="F59" s="10"/>
      <c r="G59" s="10">
        <f>IF(AND(ISNUMBER(E59),ISNUMBER(F59),F59&gt;E59),F59-E59,"")</f>
      </c>
      <c r="I59" s="11">
        <f>IF(OR(A59="",G59=""),"",IF(H59="Personal",0,IF(H59="Medical",IF(A59&gt;=DATE(2026,7,1),0.235,0.205),IF(H59="Charity",0.14,IF(A59&gt;=DATE(2026,7,1),0.76,0.725)))))</f>
      </c>
      <c r="J59" s="12">
        <f>IF(OR(G59="",I59=""),"",ROUND(G59*I59,2))</f>
      </c>
      <c r="K59" s="12"/>
    </row>
    <row r="60" spans="1:11" x14ac:dyDescent="0.25">
      <c r="A60" s="13"/>
      <c r="B60" s="14"/>
      <c r="C60" s="14"/>
      <c r="D60" s="14"/>
      <c r="E60" s="15"/>
      <c r="F60" s="15"/>
      <c r="G60" s="15">
        <f>IF(AND(ISNUMBER(E60),ISNUMBER(F60),F60&gt;E60),F60-E60,"")</f>
      </c>
      <c r="H60" s="14"/>
      <c r="I60" s="16">
        <f>IF(OR(A60="",G60=""),"",IF(H60="Personal",0,IF(H60="Medical",IF(A60&gt;=DATE(2026,7,1),0.235,0.205),IF(H60="Charity",0.14,IF(A60&gt;=DATE(2026,7,1),0.76,0.725)))))</f>
      </c>
      <c r="J60" s="17">
        <f>IF(OR(G60="",I60=""),"",ROUND(G60*I60,2))</f>
      </c>
      <c r="K60" s="17"/>
    </row>
    <row r="61" spans="1:11" x14ac:dyDescent="0.25">
      <c r="A61" s="9"/>
      <c r="E61" s="10"/>
      <c r="F61" s="10"/>
      <c r="G61" s="10">
        <f>IF(AND(ISNUMBER(E61),ISNUMBER(F61),F61&gt;E61),F61-E61,"")</f>
      </c>
      <c r="I61" s="11">
        <f>IF(OR(A61="",G61=""),"",IF(H61="Personal",0,IF(H61="Medical",IF(A61&gt;=DATE(2026,7,1),0.235,0.205),IF(H61="Charity",0.14,IF(A61&gt;=DATE(2026,7,1),0.76,0.725)))))</f>
      </c>
      <c r="J61" s="12">
        <f>IF(OR(G61="",I61=""),"",ROUND(G61*I61,2))</f>
      </c>
      <c r="K61" s="12"/>
    </row>
    <row r="62" spans="1:11" x14ac:dyDescent="0.25">
      <c r="A62" s="13"/>
      <c r="B62" s="14"/>
      <c r="C62" s="14"/>
      <c r="D62" s="14"/>
      <c r="E62" s="15"/>
      <c r="F62" s="15"/>
      <c r="G62" s="15">
        <f>IF(AND(ISNUMBER(E62),ISNUMBER(F62),F62&gt;E62),F62-E62,"")</f>
      </c>
      <c r="H62" s="14"/>
      <c r="I62" s="16">
        <f>IF(OR(A62="",G62=""),"",IF(H62="Personal",0,IF(H62="Medical",IF(A62&gt;=DATE(2026,7,1),0.235,0.205),IF(H62="Charity",0.14,IF(A62&gt;=DATE(2026,7,1),0.76,0.725)))))</f>
      </c>
      <c r="J62" s="17">
        <f>IF(OR(G62="",I62=""),"",ROUND(G62*I62,2))</f>
      </c>
      <c r="K62" s="17"/>
    </row>
    <row r="63" spans="1:11" x14ac:dyDescent="0.25">
      <c r="A63" s="9"/>
      <c r="E63" s="10"/>
      <c r="F63" s="10"/>
      <c r="G63" s="10">
        <f>IF(AND(ISNUMBER(E63),ISNUMBER(F63),F63&gt;E63),F63-E63,"")</f>
      </c>
      <c r="I63" s="11">
        <f>IF(OR(A63="",G63=""),"",IF(H63="Personal",0,IF(H63="Medical",IF(A63&gt;=DATE(2026,7,1),0.235,0.205),IF(H63="Charity",0.14,IF(A63&gt;=DATE(2026,7,1),0.76,0.725)))))</f>
      </c>
      <c r="J63" s="12">
        <f>IF(OR(G63="",I63=""),"",ROUND(G63*I63,2))</f>
      </c>
      <c r="K63" s="12"/>
    </row>
    <row r="64" spans="1:11" x14ac:dyDescent="0.25">
      <c r="A64" s="13"/>
      <c r="B64" s="14"/>
      <c r="C64" s="14"/>
      <c r="D64" s="14"/>
      <c r="E64" s="15"/>
      <c r="F64" s="15"/>
      <c r="G64" s="15">
        <f>IF(AND(ISNUMBER(E64),ISNUMBER(F64),F64&gt;E64),F64-E64,"")</f>
      </c>
      <c r="H64" s="14"/>
      <c r="I64" s="16">
        <f>IF(OR(A64="",G64=""),"",IF(H64="Personal",0,IF(H64="Medical",IF(A64&gt;=DATE(2026,7,1),0.235,0.205),IF(H64="Charity",0.14,IF(A64&gt;=DATE(2026,7,1),0.76,0.725)))))</f>
      </c>
      <c r="J64" s="17">
        <f>IF(OR(G64="",I64=""),"",ROUND(G64*I64,2))</f>
      </c>
      <c r="K64" s="17"/>
    </row>
    <row r="65" spans="1:11" x14ac:dyDescent="0.25">
      <c r="A65" s="9"/>
      <c r="E65" s="10"/>
      <c r="F65" s="10"/>
      <c r="G65" s="10">
        <f>IF(AND(ISNUMBER(E65),ISNUMBER(F65),F65&gt;E65),F65-E65,"")</f>
      </c>
      <c r="I65" s="11">
        <f>IF(OR(A65="",G65=""),"",IF(H65="Personal",0,IF(H65="Medical",IF(A65&gt;=DATE(2026,7,1),0.235,0.205),IF(H65="Charity",0.14,IF(A65&gt;=DATE(2026,7,1),0.76,0.725)))))</f>
      </c>
      <c r="J65" s="12">
        <f>IF(OR(G65="",I65=""),"",ROUND(G65*I65,2))</f>
      </c>
      <c r="K65" s="12"/>
    </row>
    <row r="66" spans="1:11" x14ac:dyDescent="0.25">
      <c r="A66" s="13"/>
      <c r="B66" s="14"/>
      <c r="C66" s="14"/>
      <c r="D66" s="14"/>
      <c r="E66" s="15"/>
      <c r="F66" s="15"/>
      <c r="G66" s="15">
        <f>IF(AND(ISNUMBER(E66),ISNUMBER(F66),F66&gt;E66),F66-E66,"")</f>
      </c>
      <c r="H66" s="14"/>
      <c r="I66" s="16">
        <f>IF(OR(A66="",G66=""),"",IF(H66="Personal",0,IF(H66="Medical",IF(A66&gt;=DATE(2026,7,1),0.235,0.205),IF(H66="Charity",0.14,IF(A66&gt;=DATE(2026,7,1),0.76,0.725)))))</f>
      </c>
      <c r="J66" s="17">
        <f>IF(OR(G66="",I66=""),"",ROUND(G66*I66,2))</f>
      </c>
      <c r="K66" s="17"/>
    </row>
    <row r="67" spans="1:11" x14ac:dyDescent="0.25">
      <c r="A67" s="9"/>
      <c r="E67" s="10"/>
      <c r="F67" s="10"/>
      <c r="G67" s="10">
        <f>IF(AND(ISNUMBER(E67),ISNUMBER(F67),F67&gt;E67),F67-E67,"")</f>
      </c>
      <c r="I67" s="11">
        <f>IF(OR(A67="",G67=""),"",IF(H67="Personal",0,IF(H67="Medical",IF(A67&gt;=DATE(2026,7,1),0.235,0.205),IF(H67="Charity",0.14,IF(A67&gt;=DATE(2026,7,1),0.76,0.725)))))</f>
      </c>
      <c r="J67" s="12">
        <f>IF(OR(G67="",I67=""),"",ROUND(G67*I67,2))</f>
      </c>
      <c r="K67" s="12"/>
    </row>
    <row r="68" spans="1:11" x14ac:dyDescent="0.25">
      <c r="A68" s="13"/>
      <c r="B68" s="14"/>
      <c r="C68" s="14"/>
      <c r="D68" s="14"/>
      <c r="E68" s="15"/>
      <c r="F68" s="15"/>
      <c r="G68" s="15">
        <f>IF(AND(ISNUMBER(E68),ISNUMBER(F68),F68&gt;E68),F68-E68,"")</f>
      </c>
      <c r="H68" s="14"/>
      <c r="I68" s="16">
        <f>IF(OR(A68="",G68=""),"",IF(H68="Personal",0,IF(H68="Medical",IF(A68&gt;=DATE(2026,7,1),0.235,0.205),IF(H68="Charity",0.14,IF(A68&gt;=DATE(2026,7,1),0.76,0.725)))))</f>
      </c>
      <c r="J68" s="17">
        <f>IF(OR(G68="",I68=""),"",ROUND(G68*I68,2))</f>
      </c>
      <c r="K68" s="17"/>
    </row>
    <row r="69" spans="1:11" x14ac:dyDescent="0.25">
      <c r="A69" s="9"/>
      <c r="E69" s="10"/>
      <c r="F69" s="10"/>
      <c r="G69" s="10">
        <f>IF(AND(ISNUMBER(E69),ISNUMBER(F69),F69&gt;E69),F69-E69,"")</f>
      </c>
      <c r="I69" s="11">
        <f>IF(OR(A69="",G69=""),"",IF(H69="Personal",0,IF(H69="Medical",IF(A69&gt;=DATE(2026,7,1),0.235,0.205),IF(H69="Charity",0.14,IF(A69&gt;=DATE(2026,7,1),0.76,0.725)))))</f>
      </c>
      <c r="J69" s="12">
        <f>IF(OR(G69="",I69=""),"",ROUND(G69*I69,2))</f>
      </c>
      <c r="K69" s="12"/>
    </row>
    <row r="70" spans="1:11" x14ac:dyDescent="0.25">
      <c r="A70" s="13"/>
      <c r="B70" s="14"/>
      <c r="C70" s="14"/>
      <c r="D70" s="14"/>
      <c r="E70" s="15"/>
      <c r="F70" s="15"/>
      <c r="G70" s="15">
        <f>IF(AND(ISNUMBER(E70),ISNUMBER(F70),F70&gt;E70),F70-E70,"")</f>
      </c>
      <c r="H70" s="14"/>
      <c r="I70" s="16">
        <f>IF(OR(A70="",G70=""),"",IF(H70="Personal",0,IF(H70="Medical",IF(A70&gt;=DATE(2026,7,1),0.235,0.205),IF(H70="Charity",0.14,IF(A70&gt;=DATE(2026,7,1),0.76,0.725)))))</f>
      </c>
      <c r="J70" s="17">
        <f>IF(OR(G70="",I70=""),"",ROUND(G70*I70,2))</f>
      </c>
      <c r="K70" s="17"/>
    </row>
    <row r="71" spans="1:11" x14ac:dyDescent="0.25">
      <c r="A71" s="9"/>
      <c r="E71" s="10"/>
      <c r="F71" s="10"/>
      <c r="G71" s="10">
        <f>IF(AND(ISNUMBER(E71),ISNUMBER(F71),F71&gt;E71),F71-E71,"")</f>
      </c>
      <c r="I71" s="11">
        <f>IF(OR(A71="",G71=""),"",IF(H71="Personal",0,IF(H71="Medical",IF(A71&gt;=DATE(2026,7,1),0.235,0.205),IF(H71="Charity",0.14,IF(A71&gt;=DATE(2026,7,1),0.76,0.725)))))</f>
      </c>
      <c r="J71" s="12">
        <f>IF(OR(G71="",I71=""),"",ROUND(G71*I71,2))</f>
      </c>
      <c r="K71" s="12"/>
    </row>
    <row r="72" spans="1:11" x14ac:dyDescent="0.25">
      <c r="A72" s="13"/>
      <c r="B72" s="14"/>
      <c r="C72" s="14"/>
      <c r="D72" s="14"/>
      <c r="E72" s="15"/>
      <c r="F72" s="15"/>
      <c r="G72" s="15">
        <f>IF(AND(ISNUMBER(E72),ISNUMBER(F72),F72&gt;E72),F72-E72,"")</f>
      </c>
      <c r="H72" s="14"/>
      <c r="I72" s="16">
        <f>IF(OR(A72="",G72=""),"",IF(H72="Personal",0,IF(H72="Medical",IF(A72&gt;=DATE(2026,7,1),0.235,0.205),IF(H72="Charity",0.14,IF(A72&gt;=DATE(2026,7,1),0.76,0.725)))))</f>
      </c>
      <c r="J72" s="17">
        <f>IF(OR(G72="",I72=""),"",ROUND(G72*I72,2))</f>
      </c>
      <c r="K72" s="17"/>
    </row>
    <row r="73" spans="1:11" x14ac:dyDescent="0.25">
      <c r="A73" s="9"/>
      <c r="E73" s="10"/>
      <c r="F73" s="10"/>
      <c r="G73" s="10">
        <f>IF(AND(ISNUMBER(E73),ISNUMBER(F73),F73&gt;E73),F73-E73,"")</f>
      </c>
      <c r="I73" s="11">
        <f>IF(OR(A73="",G73=""),"",IF(H73="Personal",0,IF(H73="Medical",IF(A73&gt;=DATE(2026,7,1),0.235,0.205),IF(H73="Charity",0.14,IF(A73&gt;=DATE(2026,7,1),0.76,0.725)))))</f>
      </c>
      <c r="J73" s="12">
        <f>IF(OR(G73="",I73=""),"",ROUND(G73*I73,2))</f>
      </c>
      <c r="K73" s="12"/>
    </row>
    <row r="74" spans="1:11" x14ac:dyDescent="0.25">
      <c r="A74" s="13"/>
      <c r="B74" s="14"/>
      <c r="C74" s="14"/>
      <c r="D74" s="14"/>
      <c r="E74" s="15"/>
      <c r="F74" s="15"/>
      <c r="G74" s="15">
        <f>IF(AND(ISNUMBER(E74),ISNUMBER(F74),F74&gt;E74),F74-E74,"")</f>
      </c>
      <c r="H74" s="14"/>
      <c r="I74" s="16">
        <f>IF(OR(A74="",G74=""),"",IF(H74="Personal",0,IF(H74="Medical",IF(A74&gt;=DATE(2026,7,1),0.235,0.205),IF(H74="Charity",0.14,IF(A74&gt;=DATE(2026,7,1),0.76,0.725)))))</f>
      </c>
      <c r="J74" s="17">
        <f>IF(OR(G74="",I74=""),"",ROUND(G74*I74,2))</f>
      </c>
      <c r="K74" s="17"/>
    </row>
    <row r="75" spans="1:11" x14ac:dyDescent="0.25">
      <c r="A75" s="9"/>
      <c r="E75" s="10"/>
      <c r="F75" s="10"/>
      <c r="G75" s="10">
        <f>IF(AND(ISNUMBER(E75),ISNUMBER(F75),F75&gt;E75),F75-E75,"")</f>
      </c>
      <c r="I75" s="11">
        <f>IF(OR(A75="",G75=""),"",IF(H75="Personal",0,IF(H75="Medical",IF(A75&gt;=DATE(2026,7,1),0.235,0.205),IF(H75="Charity",0.14,IF(A75&gt;=DATE(2026,7,1),0.76,0.725)))))</f>
      </c>
      <c r="J75" s="12">
        <f>IF(OR(G75="",I75=""),"",ROUND(G75*I75,2))</f>
      </c>
      <c r="K75" s="12"/>
    </row>
    <row r="76" spans="1:11" x14ac:dyDescent="0.25">
      <c r="A76" s="13"/>
      <c r="B76" s="14"/>
      <c r="C76" s="14"/>
      <c r="D76" s="14"/>
      <c r="E76" s="15"/>
      <c r="F76" s="15"/>
      <c r="G76" s="15">
        <f>IF(AND(ISNUMBER(E76),ISNUMBER(F76),F76&gt;E76),F76-E76,"")</f>
      </c>
      <c r="H76" s="14"/>
      <c r="I76" s="16">
        <f>IF(OR(A76="",G76=""),"",IF(H76="Personal",0,IF(H76="Medical",IF(A76&gt;=DATE(2026,7,1),0.235,0.205),IF(H76="Charity",0.14,IF(A76&gt;=DATE(2026,7,1),0.76,0.725)))))</f>
      </c>
      <c r="J76" s="17">
        <f>IF(OR(G76="",I76=""),"",ROUND(G76*I76,2))</f>
      </c>
      <c r="K76" s="17"/>
    </row>
    <row r="77" spans="1:11" x14ac:dyDescent="0.25">
      <c r="A77" s="9"/>
      <c r="E77" s="10"/>
      <c r="F77" s="10"/>
      <c r="G77" s="10">
        <f>IF(AND(ISNUMBER(E77),ISNUMBER(F77),F77&gt;E77),F77-E77,"")</f>
      </c>
      <c r="I77" s="11">
        <f>IF(OR(A77="",G77=""),"",IF(H77="Personal",0,IF(H77="Medical",IF(A77&gt;=DATE(2026,7,1),0.235,0.205),IF(H77="Charity",0.14,IF(A77&gt;=DATE(2026,7,1),0.76,0.725)))))</f>
      </c>
      <c r="J77" s="12">
        <f>IF(OR(G77="",I77=""),"",ROUND(G77*I77,2))</f>
      </c>
      <c r="K77" s="12"/>
    </row>
    <row r="78" spans="1:11" x14ac:dyDescent="0.25">
      <c r="A78" s="13"/>
      <c r="B78" s="14"/>
      <c r="C78" s="14"/>
      <c r="D78" s="14"/>
      <c r="E78" s="15"/>
      <c r="F78" s="15"/>
      <c r="G78" s="15">
        <f>IF(AND(ISNUMBER(E78),ISNUMBER(F78),F78&gt;E78),F78-E78,"")</f>
      </c>
      <c r="H78" s="14"/>
      <c r="I78" s="16">
        <f>IF(OR(A78="",G78=""),"",IF(H78="Personal",0,IF(H78="Medical",IF(A78&gt;=DATE(2026,7,1),0.235,0.205),IF(H78="Charity",0.14,IF(A78&gt;=DATE(2026,7,1),0.76,0.725)))))</f>
      </c>
      <c r="J78" s="17">
        <f>IF(OR(G78="",I78=""),"",ROUND(G78*I78,2))</f>
      </c>
      <c r="K78" s="17"/>
    </row>
    <row r="79" spans="1:11" x14ac:dyDescent="0.25">
      <c r="A79" s="9"/>
      <c r="E79" s="10"/>
      <c r="F79" s="10"/>
      <c r="G79" s="10">
        <f>IF(AND(ISNUMBER(E79),ISNUMBER(F79),F79&gt;E79),F79-E79,"")</f>
      </c>
      <c r="I79" s="11">
        <f>IF(OR(A79="",G79=""),"",IF(H79="Personal",0,IF(H79="Medical",IF(A79&gt;=DATE(2026,7,1),0.235,0.205),IF(H79="Charity",0.14,IF(A79&gt;=DATE(2026,7,1),0.76,0.725)))))</f>
      </c>
      <c r="J79" s="12">
        <f>IF(OR(G79="",I79=""),"",ROUND(G79*I79,2))</f>
      </c>
      <c r="K79" s="12"/>
    </row>
    <row r="80" spans="1:11" x14ac:dyDescent="0.25">
      <c r="A80" s="13"/>
      <c r="B80" s="14"/>
      <c r="C80" s="14"/>
      <c r="D80" s="14"/>
      <c r="E80" s="15"/>
      <c r="F80" s="15"/>
      <c r="G80" s="15">
        <f>IF(AND(ISNUMBER(E80),ISNUMBER(F80),F80&gt;E80),F80-E80,"")</f>
      </c>
      <c r="H80" s="14"/>
      <c r="I80" s="16">
        <f>IF(OR(A80="",G80=""),"",IF(H80="Personal",0,IF(H80="Medical",IF(A80&gt;=DATE(2026,7,1),0.235,0.205),IF(H80="Charity",0.14,IF(A80&gt;=DATE(2026,7,1),0.76,0.725)))))</f>
      </c>
      <c r="J80" s="17">
        <f>IF(OR(G80="",I80=""),"",ROUND(G80*I80,2))</f>
      </c>
      <c r="K80" s="17"/>
    </row>
    <row r="81" spans="1:11" x14ac:dyDescent="0.25">
      <c r="A81" s="9"/>
      <c r="E81" s="10"/>
      <c r="F81" s="10"/>
      <c r="G81" s="10">
        <f>IF(AND(ISNUMBER(E81),ISNUMBER(F81),F81&gt;E81),F81-E81,"")</f>
      </c>
      <c r="I81" s="11">
        <f>IF(OR(A81="",G81=""),"",IF(H81="Personal",0,IF(H81="Medical",IF(A81&gt;=DATE(2026,7,1),0.235,0.205),IF(H81="Charity",0.14,IF(A81&gt;=DATE(2026,7,1),0.76,0.725)))))</f>
      </c>
      <c r="J81" s="12">
        <f>IF(OR(G81="",I81=""),"",ROUND(G81*I81,2))</f>
      </c>
      <c r="K81" s="12"/>
    </row>
    <row r="82" spans="1:11" x14ac:dyDescent="0.25">
      <c r="A82" s="13"/>
      <c r="B82" s="14"/>
      <c r="C82" s="14"/>
      <c r="D82" s="14"/>
      <c r="E82" s="15"/>
      <c r="F82" s="15"/>
      <c r="G82" s="15">
        <f>IF(AND(ISNUMBER(E82),ISNUMBER(F82),F82&gt;E82),F82-E82,"")</f>
      </c>
      <c r="H82" s="14"/>
      <c r="I82" s="16">
        <f>IF(OR(A82="",G82=""),"",IF(H82="Personal",0,IF(H82="Medical",IF(A82&gt;=DATE(2026,7,1),0.235,0.205),IF(H82="Charity",0.14,IF(A82&gt;=DATE(2026,7,1),0.76,0.725)))))</f>
      </c>
      <c r="J82" s="17">
        <f>IF(OR(G82="",I82=""),"",ROUND(G82*I82,2))</f>
      </c>
      <c r="K82" s="17"/>
    </row>
    <row r="83" spans="1:11" x14ac:dyDescent="0.25">
      <c r="A83" s="9"/>
      <c r="E83" s="10"/>
      <c r="F83" s="10"/>
      <c r="G83" s="10">
        <f>IF(AND(ISNUMBER(E83),ISNUMBER(F83),F83&gt;E83),F83-E83,"")</f>
      </c>
      <c r="I83" s="11">
        <f>IF(OR(A83="",G83=""),"",IF(H83="Personal",0,IF(H83="Medical",IF(A83&gt;=DATE(2026,7,1),0.235,0.205),IF(H83="Charity",0.14,IF(A83&gt;=DATE(2026,7,1),0.76,0.725)))))</f>
      </c>
      <c r="J83" s="12">
        <f>IF(OR(G83="",I83=""),"",ROUND(G83*I83,2))</f>
      </c>
      <c r="K83" s="12"/>
    </row>
    <row r="84" spans="1:11" x14ac:dyDescent="0.25">
      <c r="A84" s="13"/>
      <c r="B84" s="14"/>
      <c r="C84" s="14"/>
      <c r="D84" s="14"/>
      <c r="E84" s="15"/>
      <c r="F84" s="15"/>
      <c r="G84" s="15">
        <f>IF(AND(ISNUMBER(E84),ISNUMBER(F84),F84&gt;E84),F84-E84,"")</f>
      </c>
      <c r="H84" s="14"/>
      <c r="I84" s="16">
        <f>IF(OR(A84="",G84=""),"",IF(H84="Personal",0,IF(H84="Medical",IF(A84&gt;=DATE(2026,7,1),0.235,0.205),IF(H84="Charity",0.14,IF(A84&gt;=DATE(2026,7,1),0.76,0.725)))))</f>
      </c>
      <c r="J84" s="17">
        <f>IF(OR(G84="",I84=""),"",ROUND(G84*I84,2))</f>
      </c>
      <c r="K84" s="17"/>
    </row>
    <row r="85" spans="1:11" x14ac:dyDescent="0.25">
      <c r="A85" s="9"/>
      <c r="E85" s="10"/>
      <c r="F85" s="10"/>
      <c r="G85" s="10">
        <f>IF(AND(ISNUMBER(E85),ISNUMBER(F85),F85&gt;E85),F85-E85,"")</f>
      </c>
      <c r="I85" s="11">
        <f>IF(OR(A85="",G85=""),"",IF(H85="Personal",0,IF(H85="Medical",IF(A85&gt;=DATE(2026,7,1),0.235,0.205),IF(H85="Charity",0.14,IF(A85&gt;=DATE(2026,7,1),0.76,0.725)))))</f>
      </c>
      <c r="J85" s="12">
        <f>IF(OR(G85="",I85=""),"",ROUND(G85*I85,2))</f>
      </c>
      <c r="K85" s="12"/>
    </row>
    <row r="86" spans="1:11" x14ac:dyDescent="0.25">
      <c r="A86" s="13"/>
      <c r="B86" s="14"/>
      <c r="C86" s="14"/>
      <c r="D86" s="14"/>
      <c r="E86" s="15"/>
      <c r="F86" s="15"/>
      <c r="G86" s="15">
        <f>IF(AND(ISNUMBER(E86),ISNUMBER(F86),F86&gt;E86),F86-E86,"")</f>
      </c>
      <c r="H86" s="14"/>
      <c r="I86" s="16">
        <f>IF(OR(A86="",G86=""),"",IF(H86="Personal",0,IF(H86="Medical",IF(A86&gt;=DATE(2026,7,1),0.235,0.205),IF(H86="Charity",0.14,IF(A86&gt;=DATE(2026,7,1),0.76,0.725)))))</f>
      </c>
      <c r="J86" s="17">
        <f>IF(OR(G86="",I86=""),"",ROUND(G86*I86,2))</f>
      </c>
      <c r="K86" s="17"/>
    </row>
    <row r="87" spans="1:11" x14ac:dyDescent="0.25">
      <c r="A87" s="9"/>
      <c r="E87" s="10"/>
      <c r="F87" s="10"/>
      <c r="G87" s="10">
        <f>IF(AND(ISNUMBER(E87),ISNUMBER(F87),F87&gt;E87),F87-E87,"")</f>
      </c>
      <c r="I87" s="11">
        <f>IF(OR(A87="",G87=""),"",IF(H87="Personal",0,IF(H87="Medical",IF(A87&gt;=DATE(2026,7,1),0.235,0.205),IF(H87="Charity",0.14,IF(A87&gt;=DATE(2026,7,1),0.76,0.725)))))</f>
      </c>
      <c r="J87" s="12">
        <f>IF(OR(G87="",I87=""),"",ROUND(G87*I87,2))</f>
      </c>
      <c r="K87" s="12"/>
    </row>
    <row r="88" spans="1:11" x14ac:dyDescent="0.25">
      <c r="A88" s="13"/>
      <c r="B88" s="14"/>
      <c r="C88" s="14"/>
      <c r="D88" s="14"/>
      <c r="E88" s="15"/>
      <c r="F88" s="15"/>
      <c r="G88" s="15">
        <f>IF(AND(ISNUMBER(E88),ISNUMBER(F88),F88&gt;E88),F88-E88,"")</f>
      </c>
      <c r="H88" s="14"/>
      <c r="I88" s="16">
        <f>IF(OR(A88="",G88=""),"",IF(H88="Personal",0,IF(H88="Medical",IF(A88&gt;=DATE(2026,7,1),0.235,0.205),IF(H88="Charity",0.14,IF(A88&gt;=DATE(2026,7,1),0.76,0.725)))))</f>
      </c>
      <c r="J88" s="17">
        <f>IF(OR(G88="",I88=""),"",ROUND(G88*I88,2))</f>
      </c>
      <c r="K88" s="17"/>
    </row>
    <row r="89" spans="1:11" x14ac:dyDescent="0.25">
      <c r="A89" s="9"/>
      <c r="E89" s="10"/>
      <c r="F89" s="10"/>
      <c r="G89" s="10">
        <f>IF(AND(ISNUMBER(E89),ISNUMBER(F89),F89&gt;E89),F89-E89,"")</f>
      </c>
      <c r="I89" s="11">
        <f>IF(OR(A89="",G89=""),"",IF(H89="Personal",0,IF(H89="Medical",IF(A89&gt;=DATE(2026,7,1),0.235,0.205),IF(H89="Charity",0.14,IF(A89&gt;=DATE(2026,7,1),0.76,0.725)))))</f>
      </c>
      <c r="J89" s="12">
        <f>IF(OR(G89="",I89=""),"",ROUND(G89*I89,2))</f>
      </c>
      <c r="K89" s="12"/>
    </row>
    <row r="90" spans="1:11" x14ac:dyDescent="0.25">
      <c r="A90" s="13"/>
      <c r="B90" s="14"/>
      <c r="C90" s="14"/>
      <c r="D90" s="14"/>
      <c r="E90" s="15"/>
      <c r="F90" s="15"/>
      <c r="G90" s="15">
        <f>IF(AND(ISNUMBER(E90),ISNUMBER(F90),F90&gt;E90),F90-E90,"")</f>
      </c>
      <c r="H90" s="14"/>
      <c r="I90" s="16">
        <f>IF(OR(A90="",G90=""),"",IF(H90="Personal",0,IF(H90="Medical",IF(A90&gt;=DATE(2026,7,1),0.235,0.205),IF(H90="Charity",0.14,IF(A90&gt;=DATE(2026,7,1),0.76,0.725)))))</f>
      </c>
      <c r="J90" s="17">
        <f>IF(OR(G90="",I90=""),"",ROUND(G90*I90,2))</f>
      </c>
      <c r="K90" s="17"/>
    </row>
    <row r="91" spans="1:11" x14ac:dyDescent="0.25">
      <c r="A91" s="9"/>
      <c r="E91" s="10"/>
      <c r="F91" s="10"/>
      <c r="G91" s="10">
        <f>IF(AND(ISNUMBER(E91),ISNUMBER(F91),F91&gt;E91),F91-E91,"")</f>
      </c>
      <c r="I91" s="11">
        <f>IF(OR(A91="",G91=""),"",IF(H91="Personal",0,IF(H91="Medical",IF(A91&gt;=DATE(2026,7,1),0.235,0.205),IF(H91="Charity",0.14,IF(A91&gt;=DATE(2026,7,1),0.76,0.725)))))</f>
      </c>
      <c r="J91" s="12">
        <f>IF(OR(G91="",I91=""),"",ROUND(G91*I91,2))</f>
      </c>
      <c r="K91" s="12"/>
    </row>
    <row r="92" spans="1:11" x14ac:dyDescent="0.25">
      <c r="A92" s="13"/>
      <c r="B92" s="14"/>
      <c r="C92" s="14"/>
      <c r="D92" s="14"/>
      <c r="E92" s="15"/>
      <c r="F92" s="15"/>
      <c r="G92" s="15">
        <f>IF(AND(ISNUMBER(E92),ISNUMBER(F92),F92&gt;E92),F92-E92,"")</f>
      </c>
      <c r="H92" s="14"/>
      <c r="I92" s="16">
        <f>IF(OR(A92="",G92=""),"",IF(H92="Personal",0,IF(H92="Medical",IF(A92&gt;=DATE(2026,7,1),0.235,0.205),IF(H92="Charity",0.14,IF(A92&gt;=DATE(2026,7,1),0.76,0.725)))))</f>
      </c>
      <c r="J92" s="17">
        <f>IF(OR(G92="",I92=""),"",ROUND(G92*I92,2))</f>
      </c>
      <c r="K92" s="17"/>
    </row>
    <row r="93" spans="1:11" x14ac:dyDescent="0.25">
      <c r="A93" s="9"/>
      <c r="E93" s="10"/>
      <c r="F93" s="10"/>
      <c r="G93" s="10">
        <f>IF(AND(ISNUMBER(E93),ISNUMBER(F93),F93&gt;E93),F93-E93,"")</f>
      </c>
      <c r="I93" s="11">
        <f>IF(OR(A93="",G93=""),"",IF(H93="Personal",0,IF(H93="Medical",IF(A93&gt;=DATE(2026,7,1),0.235,0.205),IF(H93="Charity",0.14,IF(A93&gt;=DATE(2026,7,1),0.76,0.725)))))</f>
      </c>
      <c r="J93" s="12">
        <f>IF(OR(G93="",I93=""),"",ROUND(G93*I93,2))</f>
      </c>
      <c r="K93" s="12"/>
    </row>
    <row r="94" spans="1:11" x14ac:dyDescent="0.25">
      <c r="A94" s="13"/>
      <c r="B94" s="14"/>
      <c r="C94" s="14"/>
      <c r="D94" s="14"/>
      <c r="E94" s="15"/>
      <c r="F94" s="15"/>
      <c r="G94" s="15">
        <f>IF(AND(ISNUMBER(E94),ISNUMBER(F94),F94&gt;E94),F94-E94,"")</f>
      </c>
      <c r="H94" s="14"/>
      <c r="I94" s="16">
        <f>IF(OR(A94="",G94=""),"",IF(H94="Personal",0,IF(H94="Medical",IF(A94&gt;=DATE(2026,7,1),0.235,0.205),IF(H94="Charity",0.14,IF(A94&gt;=DATE(2026,7,1),0.76,0.725)))))</f>
      </c>
      <c r="J94" s="17">
        <f>IF(OR(G94="",I94=""),"",ROUND(G94*I94,2))</f>
      </c>
      <c r="K94" s="17"/>
    </row>
    <row r="95" spans="1:11" x14ac:dyDescent="0.25">
      <c r="A95" s="9"/>
      <c r="E95" s="10"/>
      <c r="F95" s="10"/>
      <c r="G95" s="10">
        <f>IF(AND(ISNUMBER(E95),ISNUMBER(F95),F95&gt;E95),F95-E95,"")</f>
      </c>
      <c r="I95" s="11">
        <f>IF(OR(A95="",G95=""),"",IF(H95="Personal",0,IF(H95="Medical",IF(A95&gt;=DATE(2026,7,1),0.235,0.205),IF(H95="Charity",0.14,IF(A95&gt;=DATE(2026,7,1),0.76,0.725)))))</f>
      </c>
      <c r="J95" s="12">
        <f>IF(OR(G95="",I95=""),"",ROUND(G95*I95,2))</f>
      </c>
      <c r="K95" s="12"/>
    </row>
    <row r="96" spans="1:11" x14ac:dyDescent="0.25">
      <c r="A96" s="13"/>
      <c r="B96" s="14"/>
      <c r="C96" s="14"/>
      <c r="D96" s="14"/>
      <c r="E96" s="15"/>
      <c r="F96" s="15"/>
      <c r="G96" s="15">
        <f>IF(AND(ISNUMBER(E96),ISNUMBER(F96),F96&gt;E96),F96-E96,"")</f>
      </c>
      <c r="H96" s="14"/>
      <c r="I96" s="16">
        <f>IF(OR(A96="",G96=""),"",IF(H96="Personal",0,IF(H96="Medical",IF(A96&gt;=DATE(2026,7,1),0.235,0.205),IF(H96="Charity",0.14,IF(A96&gt;=DATE(2026,7,1),0.76,0.725)))))</f>
      </c>
      <c r="J96" s="17">
        <f>IF(OR(G96="",I96=""),"",ROUND(G96*I96,2))</f>
      </c>
      <c r="K96" s="17"/>
    </row>
    <row r="97" spans="1:11" x14ac:dyDescent="0.25">
      <c r="A97" s="9"/>
      <c r="E97" s="10"/>
      <c r="F97" s="10"/>
      <c r="G97" s="10">
        <f>IF(AND(ISNUMBER(E97),ISNUMBER(F97),F97&gt;E97),F97-E97,"")</f>
      </c>
      <c r="I97" s="11">
        <f>IF(OR(A97="",G97=""),"",IF(H97="Personal",0,IF(H97="Medical",IF(A97&gt;=DATE(2026,7,1),0.235,0.205),IF(H97="Charity",0.14,IF(A97&gt;=DATE(2026,7,1),0.76,0.725)))))</f>
      </c>
      <c r="J97" s="12">
        <f>IF(OR(G97="",I97=""),"",ROUND(G97*I97,2))</f>
      </c>
      <c r="K97" s="12"/>
    </row>
    <row r="98" spans="1:11" x14ac:dyDescent="0.25">
      <c r="A98" s="13"/>
      <c r="B98" s="14"/>
      <c r="C98" s="14"/>
      <c r="D98" s="14"/>
      <c r="E98" s="15"/>
      <c r="F98" s="15"/>
      <c r="G98" s="15">
        <f>IF(AND(ISNUMBER(E98),ISNUMBER(F98),F98&gt;E98),F98-E98,"")</f>
      </c>
      <c r="H98" s="14"/>
      <c r="I98" s="16">
        <f>IF(OR(A98="",G98=""),"",IF(H98="Personal",0,IF(H98="Medical",IF(A98&gt;=DATE(2026,7,1),0.235,0.205),IF(H98="Charity",0.14,IF(A98&gt;=DATE(2026,7,1),0.76,0.725)))))</f>
      </c>
      <c r="J98" s="17">
        <f>IF(OR(G98="",I98=""),"",ROUND(G98*I98,2))</f>
      </c>
      <c r="K98" s="17"/>
    </row>
    <row r="99" spans="1:11" x14ac:dyDescent="0.25">
      <c r="A99" s="9"/>
      <c r="E99" s="10"/>
      <c r="F99" s="10"/>
      <c r="G99" s="10">
        <f>IF(AND(ISNUMBER(E99),ISNUMBER(F99),F99&gt;E99),F99-E99,"")</f>
      </c>
      <c r="I99" s="11">
        <f>IF(OR(A99="",G99=""),"",IF(H99="Personal",0,IF(H99="Medical",IF(A99&gt;=DATE(2026,7,1),0.235,0.205),IF(H99="Charity",0.14,IF(A99&gt;=DATE(2026,7,1),0.76,0.725)))))</f>
      </c>
      <c r="J99" s="12">
        <f>IF(OR(G99="",I99=""),"",ROUND(G99*I99,2))</f>
      </c>
      <c r="K99" s="12"/>
    </row>
    <row r="100" spans="1:11" x14ac:dyDescent="0.25">
      <c r="A100" s="13"/>
      <c r="B100" s="14"/>
      <c r="C100" s="14"/>
      <c r="D100" s="14"/>
      <c r="E100" s="15"/>
      <c r="F100" s="15"/>
      <c r="G100" s="15">
        <f>IF(AND(ISNUMBER(E100),ISNUMBER(F100),F100&gt;E100),F100-E100,"")</f>
      </c>
      <c r="H100" s="14"/>
      <c r="I100" s="16">
        <f>IF(OR(A100="",G100=""),"",IF(H100="Personal",0,IF(H100="Medical",IF(A100&gt;=DATE(2026,7,1),0.235,0.205),IF(H100="Charity",0.14,IF(A100&gt;=DATE(2026,7,1),0.76,0.725)))))</f>
      </c>
      <c r="J100" s="17">
        <f>IF(OR(G100="",I100=""),"",ROUND(G100*I100,2))</f>
      </c>
      <c r="K100" s="17"/>
    </row>
    <row r="101" spans="1:11" x14ac:dyDescent="0.25">
      <c r="A101" s="9"/>
      <c r="E101" s="10"/>
      <c r="F101" s="10"/>
      <c r="G101" s="10">
        <f>IF(AND(ISNUMBER(E101),ISNUMBER(F101),F101&gt;E101),F101-E101,"")</f>
      </c>
      <c r="I101" s="11">
        <f>IF(OR(A101="",G101=""),"",IF(H101="Personal",0,IF(H101="Medical",IF(A101&gt;=DATE(2026,7,1),0.235,0.205),IF(H101="Charity",0.14,IF(A101&gt;=DATE(2026,7,1),0.76,0.725)))))</f>
      </c>
      <c r="J101" s="12">
        <f>IF(OR(G101="",I101=""),"",ROUND(G101*I101,2))</f>
      </c>
      <c r="K101" s="12"/>
    </row>
    <row r="102" spans="1:11" x14ac:dyDescent="0.25">
      <c r="A102" s="13"/>
      <c r="B102" s="14"/>
      <c r="C102" s="14"/>
      <c r="D102" s="14"/>
      <c r="E102" s="15"/>
      <c r="F102" s="15"/>
      <c r="G102" s="15">
        <f>IF(AND(ISNUMBER(E102),ISNUMBER(F102),F102&gt;E102),F102-E102,"")</f>
      </c>
      <c r="H102" s="14"/>
      <c r="I102" s="16">
        <f>IF(OR(A102="",G102=""),"",IF(H102="Personal",0,IF(H102="Medical",IF(A102&gt;=DATE(2026,7,1),0.235,0.205),IF(H102="Charity",0.14,IF(A102&gt;=DATE(2026,7,1),0.76,0.725)))))</f>
      </c>
      <c r="J102" s="17">
        <f>IF(OR(G102="",I102=""),"",ROUND(G102*I102,2))</f>
      </c>
      <c r="K102" s="17"/>
    </row>
    <row r="103" spans="1:11" x14ac:dyDescent="0.25">
      <c r="A103" s="9"/>
      <c r="E103" s="10"/>
      <c r="F103" s="10"/>
      <c r="G103" s="10">
        <f>IF(AND(ISNUMBER(E103),ISNUMBER(F103),F103&gt;E103),F103-E103,"")</f>
      </c>
      <c r="I103" s="11">
        <f>IF(OR(A103="",G103=""),"",IF(H103="Personal",0,IF(H103="Medical",IF(A103&gt;=DATE(2026,7,1),0.235,0.205),IF(H103="Charity",0.14,IF(A103&gt;=DATE(2026,7,1),0.76,0.725)))))</f>
      </c>
      <c r="J103" s="12">
        <f>IF(OR(G103="",I103=""),"",ROUND(G103*I103,2))</f>
      </c>
      <c r="K103" s="12"/>
    </row>
    <row r="104" spans="1:11" x14ac:dyDescent="0.25">
      <c r="A104" s="13"/>
      <c r="B104" s="14"/>
      <c r="C104" s="14"/>
      <c r="D104" s="14"/>
      <c r="E104" s="15"/>
      <c r="F104" s="15"/>
      <c r="G104" s="15">
        <f>IF(AND(ISNUMBER(E104),ISNUMBER(F104),F104&gt;E104),F104-E104,"")</f>
      </c>
      <c r="H104" s="14"/>
      <c r="I104" s="16">
        <f>IF(OR(A104="",G104=""),"",IF(H104="Personal",0,IF(H104="Medical",IF(A104&gt;=DATE(2026,7,1),0.235,0.205),IF(H104="Charity",0.14,IF(A104&gt;=DATE(2026,7,1),0.76,0.725)))))</f>
      </c>
      <c r="J104" s="17">
        <f>IF(OR(G104="",I104=""),"",ROUND(G104*I104,2))</f>
      </c>
      <c r="K104" s="17"/>
    </row>
    <row r="105" spans="1:11" x14ac:dyDescent="0.25">
      <c r="A105" s="9"/>
      <c r="E105" s="10"/>
      <c r="F105" s="10"/>
      <c r="G105" s="10">
        <f>IF(AND(ISNUMBER(E105),ISNUMBER(F105),F105&gt;E105),F105-E105,"")</f>
      </c>
      <c r="I105" s="11">
        <f>IF(OR(A105="",G105=""),"",IF(H105="Personal",0,IF(H105="Medical",IF(A105&gt;=DATE(2026,7,1),0.235,0.205),IF(H105="Charity",0.14,IF(A105&gt;=DATE(2026,7,1),0.76,0.725)))))</f>
      </c>
      <c r="J105" s="12">
        <f>IF(OR(G105="",I105=""),"",ROUND(G105*I105,2))</f>
      </c>
      <c r="K105" s="12"/>
    </row>
    <row r="106" spans="1:11" x14ac:dyDescent="0.25">
      <c r="A106" s="13"/>
      <c r="B106" s="14"/>
      <c r="C106" s="14"/>
      <c r="D106" s="14"/>
      <c r="E106" s="15"/>
      <c r="F106" s="15"/>
      <c r="G106" s="15">
        <f>IF(AND(ISNUMBER(E106),ISNUMBER(F106),F106&gt;E106),F106-E106,"")</f>
      </c>
      <c r="H106" s="14"/>
      <c r="I106" s="16">
        <f>IF(OR(A106="",G106=""),"",IF(H106="Personal",0,IF(H106="Medical",IF(A106&gt;=DATE(2026,7,1),0.235,0.205),IF(H106="Charity",0.14,IF(A106&gt;=DATE(2026,7,1),0.76,0.725)))))</f>
      </c>
      <c r="J106" s="17">
        <f>IF(OR(G106="",I106=""),"",ROUND(G106*I106,2))</f>
      </c>
      <c r="K106" s="17"/>
    </row>
    <row r="107" spans="1:11" x14ac:dyDescent="0.25">
      <c r="A107" s="9"/>
      <c r="E107" s="10"/>
      <c r="F107" s="10"/>
      <c r="G107" s="10">
        <f>IF(AND(ISNUMBER(E107),ISNUMBER(F107),F107&gt;E107),F107-E107,"")</f>
      </c>
      <c r="I107" s="11">
        <f>IF(OR(A107="",G107=""),"",IF(H107="Personal",0,IF(H107="Medical",IF(A107&gt;=DATE(2026,7,1),0.235,0.205),IF(H107="Charity",0.14,IF(A107&gt;=DATE(2026,7,1),0.76,0.725)))))</f>
      </c>
      <c r="J107" s="12">
        <f>IF(OR(G107="",I107=""),"",ROUND(G107*I107,2))</f>
      </c>
      <c r="K107" s="12"/>
    </row>
    <row r="108" spans="1:11" x14ac:dyDescent="0.25">
      <c r="A108" s="13"/>
      <c r="B108" s="14"/>
      <c r="C108" s="14"/>
      <c r="D108" s="14"/>
      <c r="E108" s="15"/>
      <c r="F108" s="15"/>
      <c r="G108" s="15">
        <f>IF(AND(ISNUMBER(E108),ISNUMBER(F108),F108&gt;E108),F108-E108,"")</f>
      </c>
      <c r="H108" s="14"/>
      <c r="I108" s="16">
        <f>IF(OR(A108="",G108=""),"",IF(H108="Personal",0,IF(H108="Medical",IF(A108&gt;=DATE(2026,7,1),0.235,0.205),IF(H108="Charity",0.14,IF(A108&gt;=DATE(2026,7,1),0.76,0.725)))))</f>
      </c>
      <c r="J108" s="17">
        <f>IF(OR(G108="",I108=""),"",ROUND(G108*I108,2))</f>
      </c>
      <c r="K108" s="17"/>
    </row>
    <row r="109" spans="1:11" x14ac:dyDescent="0.25">
      <c r="A109" s="9"/>
      <c r="E109" s="10"/>
      <c r="F109" s="10"/>
      <c r="G109" s="10">
        <f>IF(AND(ISNUMBER(E109),ISNUMBER(F109),F109&gt;E109),F109-E109,"")</f>
      </c>
      <c r="I109" s="11">
        <f>IF(OR(A109="",G109=""),"",IF(H109="Personal",0,IF(H109="Medical",IF(A109&gt;=DATE(2026,7,1),0.235,0.205),IF(H109="Charity",0.14,IF(A109&gt;=DATE(2026,7,1),0.76,0.725)))))</f>
      </c>
      <c r="J109" s="12">
        <f>IF(OR(G109="",I109=""),"",ROUND(G109*I109,2))</f>
      </c>
      <c r="K109" s="12"/>
    </row>
    <row r="110" spans="1:11" x14ac:dyDescent="0.25">
      <c r="A110" s="13"/>
      <c r="B110" s="14"/>
      <c r="C110" s="14"/>
      <c r="D110" s="14"/>
      <c r="E110" s="15"/>
      <c r="F110" s="15"/>
      <c r="G110" s="15">
        <f>IF(AND(ISNUMBER(E110),ISNUMBER(F110),F110&gt;E110),F110-E110,"")</f>
      </c>
      <c r="H110" s="14"/>
      <c r="I110" s="16">
        <f>IF(OR(A110="",G110=""),"",IF(H110="Personal",0,IF(H110="Medical",IF(A110&gt;=DATE(2026,7,1),0.235,0.205),IF(H110="Charity",0.14,IF(A110&gt;=DATE(2026,7,1),0.76,0.725)))))</f>
      </c>
      <c r="J110" s="17">
        <f>IF(OR(G110="",I110=""),"",ROUND(G110*I110,2))</f>
      </c>
      <c r="K110" s="17"/>
    </row>
    <row r="111" spans="1:11" x14ac:dyDescent="0.25">
      <c r="A111" s="9"/>
      <c r="E111" s="10"/>
      <c r="F111" s="10"/>
      <c r="G111" s="10">
        <f>IF(AND(ISNUMBER(E111),ISNUMBER(F111),F111&gt;E111),F111-E111,"")</f>
      </c>
      <c r="I111" s="11">
        <f>IF(OR(A111="",G111=""),"",IF(H111="Personal",0,IF(H111="Medical",IF(A111&gt;=DATE(2026,7,1),0.235,0.205),IF(H111="Charity",0.14,IF(A111&gt;=DATE(2026,7,1),0.76,0.725)))))</f>
      </c>
      <c r="J111" s="12">
        <f>IF(OR(G111="",I111=""),"",ROUND(G111*I111,2))</f>
      </c>
      <c r="K111" s="12"/>
    </row>
    <row r="112" spans="1:11" x14ac:dyDescent="0.25">
      <c r="A112" s="13"/>
      <c r="B112" s="14"/>
      <c r="C112" s="14"/>
      <c r="D112" s="14"/>
      <c r="E112" s="15"/>
      <c r="F112" s="15"/>
      <c r="G112" s="15">
        <f>IF(AND(ISNUMBER(E112),ISNUMBER(F112),F112&gt;E112),F112-E112,"")</f>
      </c>
      <c r="H112" s="14"/>
      <c r="I112" s="16">
        <f>IF(OR(A112="",G112=""),"",IF(H112="Personal",0,IF(H112="Medical",IF(A112&gt;=DATE(2026,7,1),0.235,0.205),IF(H112="Charity",0.14,IF(A112&gt;=DATE(2026,7,1),0.76,0.725)))))</f>
      </c>
      <c r="J112" s="17">
        <f>IF(OR(G112="",I112=""),"",ROUND(G112*I112,2))</f>
      </c>
      <c r="K112" s="17"/>
    </row>
    <row r="113" spans="1:11" x14ac:dyDescent="0.25">
      <c r="A113" s="9"/>
      <c r="E113" s="10"/>
      <c r="F113" s="10"/>
      <c r="G113" s="10">
        <f>IF(AND(ISNUMBER(E113),ISNUMBER(F113),F113&gt;E113),F113-E113,"")</f>
      </c>
      <c r="I113" s="11">
        <f>IF(OR(A113="",G113=""),"",IF(H113="Personal",0,IF(H113="Medical",IF(A113&gt;=DATE(2026,7,1),0.235,0.205),IF(H113="Charity",0.14,IF(A113&gt;=DATE(2026,7,1),0.76,0.725)))))</f>
      </c>
      <c r="J113" s="12">
        <f>IF(OR(G113="",I113=""),"",ROUND(G113*I113,2))</f>
      </c>
      <c r="K113" s="12"/>
    </row>
    <row r="114" spans="1:11" x14ac:dyDescent="0.25">
      <c r="A114" s="13"/>
      <c r="B114" s="14"/>
      <c r="C114" s="14"/>
      <c r="D114" s="14"/>
      <c r="E114" s="15"/>
      <c r="F114" s="15"/>
      <c r="G114" s="15">
        <f>IF(AND(ISNUMBER(E114),ISNUMBER(F114),F114&gt;E114),F114-E114,"")</f>
      </c>
      <c r="H114" s="14"/>
      <c r="I114" s="16">
        <f>IF(OR(A114="",G114=""),"",IF(H114="Personal",0,IF(H114="Medical",IF(A114&gt;=DATE(2026,7,1),0.235,0.205),IF(H114="Charity",0.14,IF(A114&gt;=DATE(2026,7,1),0.76,0.725)))))</f>
      </c>
      <c r="J114" s="17">
        <f>IF(OR(G114="",I114=""),"",ROUND(G114*I114,2))</f>
      </c>
      <c r="K114" s="17"/>
    </row>
    <row r="115" spans="1:11" x14ac:dyDescent="0.25">
      <c r="A115" s="9"/>
      <c r="E115" s="10"/>
      <c r="F115" s="10"/>
      <c r="G115" s="10">
        <f>IF(AND(ISNUMBER(E115),ISNUMBER(F115),F115&gt;E115),F115-E115,"")</f>
      </c>
      <c r="I115" s="11">
        <f>IF(OR(A115="",G115=""),"",IF(H115="Personal",0,IF(H115="Medical",IF(A115&gt;=DATE(2026,7,1),0.235,0.205),IF(H115="Charity",0.14,IF(A115&gt;=DATE(2026,7,1),0.76,0.725)))))</f>
      </c>
      <c r="J115" s="12">
        <f>IF(OR(G115="",I115=""),"",ROUND(G115*I115,2))</f>
      </c>
      <c r="K115" s="12"/>
    </row>
    <row r="116" spans="1:11" x14ac:dyDescent="0.25">
      <c r="A116" s="13"/>
      <c r="B116" s="14"/>
      <c r="C116" s="14"/>
      <c r="D116" s="14"/>
      <c r="E116" s="15"/>
      <c r="F116" s="15"/>
      <c r="G116" s="15">
        <f>IF(AND(ISNUMBER(E116),ISNUMBER(F116),F116&gt;E116),F116-E116,"")</f>
      </c>
      <c r="H116" s="14"/>
      <c r="I116" s="16">
        <f>IF(OR(A116="",G116=""),"",IF(H116="Personal",0,IF(H116="Medical",IF(A116&gt;=DATE(2026,7,1),0.235,0.205),IF(H116="Charity",0.14,IF(A116&gt;=DATE(2026,7,1),0.76,0.725)))))</f>
      </c>
      <c r="J116" s="17">
        <f>IF(OR(G116="",I116=""),"",ROUND(G116*I116,2))</f>
      </c>
      <c r="K116" s="17"/>
    </row>
    <row r="117" spans="1:11" x14ac:dyDescent="0.25">
      <c r="A117" s="9"/>
      <c r="E117" s="10"/>
      <c r="F117" s="10"/>
      <c r="G117" s="10">
        <f>IF(AND(ISNUMBER(E117),ISNUMBER(F117),F117&gt;E117),F117-E117,"")</f>
      </c>
      <c r="I117" s="11">
        <f>IF(OR(A117="",G117=""),"",IF(H117="Personal",0,IF(H117="Medical",IF(A117&gt;=DATE(2026,7,1),0.235,0.205),IF(H117="Charity",0.14,IF(A117&gt;=DATE(2026,7,1),0.76,0.725)))))</f>
      </c>
      <c r="J117" s="12">
        <f>IF(OR(G117="",I117=""),"",ROUND(G117*I117,2))</f>
      </c>
      <c r="K117" s="12"/>
    </row>
    <row r="118" spans="1:11" x14ac:dyDescent="0.25">
      <c r="A118" s="13"/>
      <c r="B118" s="14"/>
      <c r="C118" s="14"/>
      <c r="D118" s="14"/>
      <c r="E118" s="15"/>
      <c r="F118" s="15"/>
      <c r="G118" s="15">
        <f>IF(AND(ISNUMBER(E118),ISNUMBER(F118),F118&gt;E118),F118-E118,"")</f>
      </c>
      <c r="H118" s="14"/>
      <c r="I118" s="16">
        <f>IF(OR(A118="",G118=""),"",IF(H118="Personal",0,IF(H118="Medical",IF(A118&gt;=DATE(2026,7,1),0.235,0.205),IF(H118="Charity",0.14,IF(A118&gt;=DATE(2026,7,1),0.76,0.725)))))</f>
      </c>
      <c r="J118" s="17">
        <f>IF(OR(G118="",I118=""),"",ROUND(G118*I118,2))</f>
      </c>
      <c r="K118" s="17"/>
    </row>
    <row r="119" spans="1:11" x14ac:dyDescent="0.25">
      <c r="A119" s="9"/>
      <c r="E119" s="10"/>
      <c r="F119" s="10"/>
      <c r="G119" s="10">
        <f>IF(AND(ISNUMBER(E119),ISNUMBER(F119),F119&gt;E119),F119-E119,"")</f>
      </c>
      <c r="I119" s="11">
        <f>IF(OR(A119="",G119=""),"",IF(H119="Personal",0,IF(H119="Medical",IF(A119&gt;=DATE(2026,7,1),0.235,0.205),IF(H119="Charity",0.14,IF(A119&gt;=DATE(2026,7,1),0.76,0.725)))))</f>
      </c>
      <c r="J119" s="12">
        <f>IF(OR(G119="",I119=""),"",ROUND(G119*I119,2))</f>
      </c>
      <c r="K119" s="12"/>
    </row>
    <row r="120" spans="1:11" x14ac:dyDescent="0.25">
      <c r="A120" s="13"/>
      <c r="B120" s="14"/>
      <c r="C120" s="14"/>
      <c r="D120" s="14"/>
      <c r="E120" s="15"/>
      <c r="F120" s="15"/>
      <c r="G120" s="15">
        <f>IF(AND(ISNUMBER(E120),ISNUMBER(F120),F120&gt;E120),F120-E120,"")</f>
      </c>
      <c r="H120" s="14"/>
      <c r="I120" s="16">
        <f>IF(OR(A120="",G120=""),"",IF(H120="Personal",0,IF(H120="Medical",IF(A120&gt;=DATE(2026,7,1),0.235,0.205),IF(H120="Charity",0.14,IF(A120&gt;=DATE(2026,7,1),0.76,0.725)))))</f>
      </c>
      <c r="J120" s="17">
        <f>IF(OR(G120="",I120=""),"",ROUND(G120*I120,2))</f>
      </c>
      <c r="K120" s="17"/>
    </row>
    <row r="121" spans="1:11" x14ac:dyDescent="0.25">
      <c r="A121" s="9"/>
      <c r="E121" s="10"/>
      <c r="F121" s="10"/>
      <c r="G121" s="10">
        <f>IF(AND(ISNUMBER(E121),ISNUMBER(F121),F121&gt;E121),F121-E121,"")</f>
      </c>
      <c r="I121" s="11">
        <f>IF(OR(A121="",G121=""),"",IF(H121="Personal",0,IF(H121="Medical",IF(A121&gt;=DATE(2026,7,1),0.235,0.205),IF(H121="Charity",0.14,IF(A121&gt;=DATE(2026,7,1),0.76,0.725)))))</f>
      </c>
      <c r="J121" s="12">
        <f>IF(OR(G121="",I121=""),"",ROUND(G121*I121,2))</f>
      </c>
      <c r="K121" s="12"/>
    </row>
    <row r="122" spans="1:11" x14ac:dyDescent="0.25">
      <c r="A122" s="13"/>
      <c r="B122" s="14"/>
      <c r="C122" s="14"/>
      <c r="D122" s="14"/>
      <c r="E122" s="15"/>
      <c r="F122" s="15"/>
      <c r="G122" s="15">
        <f>IF(AND(ISNUMBER(E122),ISNUMBER(F122),F122&gt;E122),F122-E122,"")</f>
      </c>
      <c r="H122" s="14"/>
      <c r="I122" s="16">
        <f>IF(OR(A122="",G122=""),"",IF(H122="Personal",0,IF(H122="Medical",IF(A122&gt;=DATE(2026,7,1),0.235,0.205),IF(H122="Charity",0.14,IF(A122&gt;=DATE(2026,7,1),0.76,0.725)))))</f>
      </c>
      <c r="J122" s="17">
        <f>IF(OR(G122="",I122=""),"",ROUND(G122*I122,2))</f>
      </c>
      <c r="K122" s="17"/>
    </row>
    <row r="123" spans="1:11" x14ac:dyDescent="0.25">
      <c r="A123" s="9"/>
      <c r="E123" s="10"/>
      <c r="F123" s="10"/>
      <c r="G123" s="10">
        <f>IF(AND(ISNUMBER(E123),ISNUMBER(F123),F123&gt;E123),F123-E123,"")</f>
      </c>
      <c r="I123" s="11">
        <f>IF(OR(A123="",G123=""),"",IF(H123="Personal",0,IF(H123="Medical",IF(A123&gt;=DATE(2026,7,1),0.235,0.205),IF(H123="Charity",0.14,IF(A123&gt;=DATE(2026,7,1),0.76,0.725)))))</f>
      </c>
      <c r="J123" s="12">
        <f>IF(OR(G123="",I123=""),"",ROUND(G123*I123,2))</f>
      </c>
      <c r="K123" s="12"/>
    </row>
    <row r="124" spans="1:11" x14ac:dyDescent="0.25">
      <c r="A124" s="13"/>
      <c r="B124" s="14"/>
      <c r="C124" s="14"/>
      <c r="D124" s="14"/>
      <c r="E124" s="15"/>
      <c r="F124" s="15"/>
      <c r="G124" s="15">
        <f>IF(AND(ISNUMBER(E124),ISNUMBER(F124),F124&gt;E124),F124-E124,"")</f>
      </c>
      <c r="H124" s="14"/>
      <c r="I124" s="16">
        <f>IF(OR(A124="",G124=""),"",IF(H124="Personal",0,IF(H124="Medical",IF(A124&gt;=DATE(2026,7,1),0.235,0.205),IF(H124="Charity",0.14,IF(A124&gt;=DATE(2026,7,1),0.76,0.725)))))</f>
      </c>
      <c r="J124" s="17">
        <f>IF(OR(G124="",I124=""),"",ROUND(G124*I124,2))</f>
      </c>
      <c r="K124" s="17"/>
    </row>
    <row r="125" spans="1:11" x14ac:dyDescent="0.25">
      <c r="A125" s="9"/>
      <c r="E125" s="10"/>
      <c r="F125" s="10"/>
      <c r="G125" s="10">
        <f>IF(AND(ISNUMBER(E125),ISNUMBER(F125),F125&gt;E125),F125-E125,"")</f>
      </c>
      <c r="I125" s="11">
        <f>IF(OR(A125="",G125=""),"",IF(H125="Personal",0,IF(H125="Medical",IF(A125&gt;=DATE(2026,7,1),0.235,0.205),IF(H125="Charity",0.14,IF(A125&gt;=DATE(2026,7,1),0.76,0.725)))))</f>
      </c>
      <c r="J125" s="12">
        <f>IF(OR(G125="",I125=""),"",ROUND(G125*I125,2))</f>
      </c>
      <c r="K125" s="12"/>
    </row>
    <row r="126" spans="1:11" x14ac:dyDescent="0.25">
      <c r="A126" s="13"/>
      <c r="B126" s="14"/>
      <c r="C126" s="14"/>
      <c r="D126" s="14"/>
      <c r="E126" s="15"/>
      <c r="F126" s="15"/>
      <c r="G126" s="15">
        <f>IF(AND(ISNUMBER(E126),ISNUMBER(F126),F126&gt;E126),F126-E126,"")</f>
      </c>
      <c r="H126" s="14"/>
      <c r="I126" s="16">
        <f>IF(OR(A126="",G126=""),"",IF(H126="Personal",0,IF(H126="Medical",IF(A126&gt;=DATE(2026,7,1),0.235,0.205),IF(H126="Charity",0.14,IF(A126&gt;=DATE(2026,7,1),0.76,0.725)))))</f>
      </c>
      <c r="J126" s="17">
        <f>IF(OR(G126="",I126=""),"",ROUND(G126*I126,2))</f>
      </c>
      <c r="K126" s="17"/>
    </row>
    <row r="127" spans="1:11" x14ac:dyDescent="0.25">
      <c r="A127" s="9"/>
      <c r="E127" s="10"/>
      <c r="F127" s="10"/>
      <c r="G127" s="10">
        <f>IF(AND(ISNUMBER(E127),ISNUMBER(F127),F127&gt;E127),F127-E127,"")</f>
      </c>
      <c r="I127" s="11">
        <f>IF(OR(A127="",G127=""),"",IF(H127="Personal",0,IF(H127="Medical",IF(A127&gt;=DATE(2026,7,1),0.235,0.205),IF(H127="Charity",0.14,IF(A127&gt;=DATE(2026,7,1),0.76,0.725)))))</f>
      </c>
      <c r="J127" s="12">
        <f>IF(OR(G127="",I127=""),"",ROUND(G127*I127,2))</f>
      </c>
      <c r="K127" s="12"/>
    </row>
    <row r="128" spans="1:11" x14ac:dyDescent="0.25">
      <c r="A128" s="13"/>
      <c r="B128" s="14"/>
      <c r="C128" s="14"/>
      <c r="D128" s="14"/>
      <c r="E128" s="15"/>
      <c r="F128" s="15"/>
      <c r="G128" s="15">
        <f>IF(AND(ISNUMBER(E128),ISNUMBER(F128),F128&gt;E128),F128-E128,"")</f>
      </c>
      <c r="H128" s="14"/>
      <c r="I128" s="16">
        <f>IF(OR(A128="",G128=""),"",IF(H128="Personal",0,IF(H128="Medical",IF(A128&gt;=DATE(2026,7,1),0.235,0.205),IF(H128="Charity",0.14,IF(A128&gt;=DATE(2026,7,1),0.76,0.725)))))</f>
      </c>
      <c r="J128" s="17">
        <f>IF(OR(G128="",I128=""),"",ROUND(G128*I128,2))</f>
      </c>
      <c r="K128" s="17"/>
    </row>
    <row r="129" spans="1:11" x14ac:dyDescent="0.25">
      <c r="A129" s="9"/>
      <c r="E129" s="10"/>
      <c r="F129" s="10"/>
      <c r="G129" s="10">
        <f>IF(AND(ISNUMBER(E129),ISNUMBER(F129),F129&gt;E129),F129-E129,"")</f>
      </c>
      <c r="I129" s="11">
        <f>IF(OR(A129="",G129=""),"",IF(H129="Personal",0,IF(H129="Medical",IF(A129&gt;=DATE(2026,7,1),0.235,0.205),IF(H129="Charity",0.14,IF(A129&gt;=DATE(2026,7,1),0.76,0.725)))))</f>
      </c>
      <c r="J129" s="12">
        <f>IF(OR(G129="",I129=""),"",ROUND(G129*I129,2))</f>
      </c>
      <c r="K129" s="12"/>
    </row>
    <row r="130" spans="1:11" x14ac:dyDescent="0.25">
      <c r="A130" s="13"/>
      <c r="B130" s="14"/>
      <c r="C130" s="14"/>
      <c r="D130" s="14"/>
      <c r="E130" s="15"/>
      <c r="F130" s="15"/>
      <c r="G130" s="15">
        <f>IF(AND(ISNUMBER(E130),ISNUMBER(F130),F130&gt;E130),F130-E130,"")</f>
      </c>
      <c r="H130" s="14"/>
      <c r="I130" s="16">
        <f>IF(OR(A130="",G130=""),"",IF(H130="Personal",0,IF(H130="Medical",IF(A130&gt;=DATE(2026,7,1),0.235,0.205),IF(H130="Charity",0.14,IF(A130&gt;=DATE(2026,7,1),0.76,0.725)))))</f>
      </c>
      <c r="J130" s="17">
        <f>IF(OR(G130="",I130=""),"",ROUND(G130*I130,2))</f>
      </c>
      <c r="K130" s="17"/>
    </row>
    <row r="131" spans="1:11" x14ac:dyDescent="0.25">
      <c r="A131" s="9"/>
      <c r="E131" s="10"/>
      <c r="F131" s="10"/>
      <c r="G131" s="10">
        <f>IF(AND(ISNUMBER(E131),ISNUMBER(F131),F131&gt;E131),F131-E131,"")</f>
      </c>
      <c r="I131" s="11">
        <f>IF(OR(A131="",G131=""),"",IF(H131="Personal",0,IF(H131="Medical",IF(A131&gt;=DATE(2026,7,1),0.235,0.205),IF(H131="Charity",0.14,IF(A131&gt;=DATE(2026,7,1),0.76,0.725)))))</f>
      </c>
      <c r="J131" s="12">
        <f>IF(OR(G131="",I131=""),"",ROUND(G131*I131,2))</f>
      </c>
      <c r="K131" s="12"/>
    </row>
    <row r="132" spans="1:11" x14ac:dyDescent="0.25">
      <c r="A132" s="13"/>
      <c r="B132" s="14"/>
      <c r="C132" s="14"/>
      <c r="D132" s="14"/>
      <c r="E132" s="15"/>
      <c r="F132" s="15"/>
      <c r="G132" s="15">
        <f>IF(AND(ISNUMBER(E132),ISNUMBER(F132),F132&gt;E132),F132-E132,"")</f>
      </c>
      <c r="H132" s="14"/>
      <c r="I132" s="16">
        <f>IF(OR(A132="",G132=""),"",IF(H132="Personal",0,IF(H132="Medical",IF(A132&gt;=DATE(2026,7,1),0.235,0.205),IF(H132="Charity",0.14,IF(A132&gt;=DATE(2026,7,1),0.76,0.725)))))</f>
      </c>
      <c r="J132" s="17">
        <f>IF(OR(G132="",I132=""),"",ROUND(G132*I132,2))</f>
      </c>
      <c r="K132" s="17"/>
    </row>
    <row r="133" spans="1:11" x14ac:dyDescent="0.25">
      <c r="A133" s="9"/>
      <c r="E133" s="10"/>
      <c r="F133" s="10"/>
      <c r="G133" s="10">
        <f>IF(AND(ISNUMBER(E133),ISNUMBER(F133),F133&gt;E133),F133-E133,"")</f>
      </c>
      <c r="I133" s="11">
        <f>IF(OR(A133="",G133=""),"",IF(H133="Personal",0,IF(H133="Medical",IF(A133&gt;=DATE(2026,7,1),0.235,0.205),IF(H133="Charity",0.14,IF(A133&gt;=DATE(2026,7,1),0.76,0.725)))))</f>
      </c>
      <c r="J133" s="12">
        <f>IF(OR(G133="",I133=""),"",ROUND(G133*I133,2))</f>
      </c>
      <c r="K133" s="12"/>
    </row>
    <row r="134" spans="1:11" x14ac:dyDescent="0.25">
      <c r="A134" s="13"/>
      <c r="B134" s="14"/>
      <c r="C134" s="14"/>
      <c r="D134" s="14"/>
      <c r="E134" s="15"/>
      <c r="F134" s="15"/>
      <c r="G134" s="15">
        <f>IF(AND(ISNUMBER(E134),ISNUMBER(F134),F134&gt;E134),F134-E134,"")</f>
      </c>
      <c r="H134" s="14"/>
      <c r="I134" s="16">
        <f>IF(OR(A134="",G134=""),"",IF(H134="Personal",0,IF(H134="Medical",IF(A134&gt;=DATE(2026,7,1),0.235,0.205),IF(H134="Charity",0.14,IF(A134&gt;=DATE(2026,7,1),0.76,0.725)))))</f>
      </c>
      <c r="J134" s="17">
        <f>IF(OR(G134="",I134=""),"",ROUND(G134*I134,2))</f>
      </c>
      <c r="K134" s="17"/>
    </row>
    <row r="135" spans="1:11" x14ac:dyDescent="0.25">
      <c r="A135" s="9"/>
      <c r="E135" s="10"/>
      <c r="F135" s="10"/>
      <c r="G135" s="10">
        <f>IF(AND(ISNUMBER(E135),ISNUMBER(F135),F135&gt;E135),F135-E135,"")</f>
      </c>
      <c r="I135" s="11">
        <f>IF(OR(A135="",G135=""),"",IF(H135="Personal",0,IF(H135="Medical",IF(A135&gt;=DATE(2026,7,1),0.235,0.205),IF(H135="Charity",0.14,IF(A135&gt;=DATE(2026,7,1),0.76,0.725)))))</f>
      </c>
      <c r="J135" s="12">
        <f>IF(OR(G135="",I135=""),"",ROUND(G135*I135,2))</f>
      </c>
      <c r="K135" s="12"/>
    </row>
    <row r="136" spans="1:11" x14ac:dyDescent="0.25">
      <c r="A136" s="13"/>
      <c r="B136" s="14"/>
      <c r="C136" s="14"/>
      <c r="D136" s="14"/>
      <c r="E136" s="15"/>
      <c r="F136" s="15"/>
      <c r="G136" s="15">
        <f>IF(AND(ISNUMBER(E136),ISNUMBER(F136),F136&gt;E136),F136-E136,"")</f>
      </c>
      <c r="H136" s="14"/>
      <c r="I136" s="16">
        <f>IF(OR(A136="",G136=""),"",IF(H136="Personal",0,IF(H136="Medical",IF(A136&gt;=DATE(2026,7,1),0.235,0.205),IF(H136="Charity",0.14,IF(A136&gt;=DATE(2026,7,1),0.76,0.725)))))</f>
      </c>
      <c r="J136" s="17">
        <f>IF(OR(G136="",I136=""),"",ROUND(G136*I136,2))</f>
      </c>
      <c r="K136" s="17"/>
    </row>
    <row r="137" spans="1:11" x14ac:dyDescent="0.25">
      <c r="A137" s="9"/>
      <c r="E137" s="10"/>
      <c r="F137" s="10"/>
      <c r="G137" s="10">
        <f>IF(AND(ISNUMBER(E137),ISNUMBER(F137),F137&gt;E137),F137-E137,"")</f>
      </c>
      <c r="I137" s="11">
        <f>IF(OR(A137="",G137=""),"",IF(H137="Personal",0,IF(H137="Medical",IF(A137&gt;=DATE(2026,7,1),0.235,0.205),IF(H137="Charity",0.14,IF(A137&gt;=DATE(2026,7,1),0.76,0.725)))))</f>
      </c>
      <c r="J137" s="12">
        <f>IF(OR(G137="",I137=""),"",ROUND(G137*I137,2))</f>
      </c>
      <c r="K137" s="12"/>
    </row>
    <row r="138" spans="1:11" x14ac:dyDescent="0.25">
      <c r="A138" s="13"/>
      <c r="B138" s="14"/>
      <c r="C138" s="14"/>
      <c r="D138" s="14"/>
      <c r="E138" s="15"/>
      <c r="F138" s="15"/>
      <c r="G138" s="15">
        <f>IF(AND(ISNUMBER(E138),ISNUMBER(F138),F138&gt;E138),F138-E138,"")</f>
      </c>
      <c r="H138" s="14"/>
      <c r="I138" s="16">
        <f>IF(OR(A138="",G138=""),"",IF(H138="Personal",0,IF(H138="Medical",IF(A138&gt;=DATE(2026,7,1),0.235,0.205),IF(H138="Charity",0.14,IF(A138&gt;=DATE(2026,7,1),0.76,0.725)))))</f>
      </c>
      <c r="J138" s="17">
        <f>IF(OR(G138="",I138=""),"",ROUND(G138*I138,2))</f>
      </c>
      <c r="K138" s="17"/>
    </row>
    <row r="139" spans="1:11" x14ac:dyDescent="0.25">
      <c r="A139" s="9"/>
      <c r="E139" s="10"/>
      <c r="F139" s="10"/>
      <c r="G139" s="10">
        <f>IF(AND(ISNUMBER(E139),ISNUMBER(F139),F139&gt;E139),F139-E139,"")</f>
      </c>
      <c r="I139" s="11">
        <f>IF(OR(A139="",G139=""),"",IF(H139="Personal",0,IF(H139="Medical",IF(A139&gt;=DATE(2026,7,1),0.235,0.205),IF(H139="Charity",0.14,IF(A139&gt;=DATE(2026,7,1),0.76,0.725)))))</f>
      </c>
      <c r="J139" s="12">
        <f>IF(OR(G139="",I139=""),"",ROUND(G139*I139,2))</f>
      </c>
      <c r="K139" s="12"/>
    </row>
    <row r="140" spans="1:11" x14ac:dyDescent="0.25">
      <c r="A140" s="13"/>
      <c r="B140" s="14"/>
      <c r="C140" s="14"/>
      <c r="D140" s="14"/>
      <c r="E140" s="15"/>
      <c r="F140" s="15"/>
      <c r="G140" s="15">
        <f>IF(AND(ISNUMBER(E140),ISNUMBER(F140),F140&gt;E140),F140-E140,"")</f>
      </c>
      <c r="H140" s="14"/>
      <c r="I140" s="16">
        <f>IF(OR(A140="",G140=""),"",IF(H140="Personal",0,IF(H140="Medical",IF(A140&gt;=DATE(2026,7,1),0.235,0.205),IF(H140="Charity",0.14,IF(A140&gt;=DATE(2026,7,1),0.76,0.725)))))</f>
      </c>
      <c r="J140" s="17">
        <f>IF(OR(G140="",I140=""),"",ROUND(G140*I140,2))</f>
      </c>
      <c r="K140" s="17"/>
    </row>
    <row r="141" spans="1:11" x14ac:dyDescent="0.25">
      <c r="A141" s="9"/>
      <c r="E141" s="10"/>
      <c r="F141" s="10"/>
      <c r="G141" s="10">
        <f>IF(AND(ISNUMBER(E141),ISNUMBER(F141),F141&gt;E141),F141-E141,"")</f>
      </c>
      <c r="I141" s="11">
        <f>IF(OR(A141="",G141=""),"",IF(H141="Personal",0,IF(H141="Medical",IF(A141&gt;=DATE(2026,7,1),0.235,0.205),IF(H141="Charity",0.14,IF(A141&gt;=DATE(2026,7,1),0.76,0.725)))))</f>
      </c>
      <c r="J141" s="12">
        <f>IF(OR(G141="",I141=""),"",ROUND(G141*I141,2))</f>
      </c>
      <c r="K141" s="12"/>
    </row>
    <row r="142" spans="1:11" x14ac:dyDescent="0.25">
      <c r="A142" s="13"/>
      <c r="B142" s="14"/>
      <c r="C142" s="14"/>
      <c r="D142" s="14"/>
      <c r="E142" s="15"/>
      <c r="F142" s="15"/>
      <c r="G142" s="15">
        <f>IF(AND(ISNUMBER(E142),ISNUMBER(F142),F142&gt;E142),F142-E142,"")</f>
      </c>
      <c r="H142" s="14"/>
      <c r="I142" s="16">
        <f>IF(OR(A142="",G142=""),"",IF(H142="Personal",0,IF(H142="Medical",IF(A142&gt;=DATE(2026,7,1),0.235,0.205),IF(H142="Charity",0.14,IF(A142&gt;=DATE(2026,7,1),0.76,0.725)))))</f>
      </c>
      <c r="J142" s="17">
        <f>IF(OR(G142="",I142=""),"",ROUND(G142*I142,2))</f>
      </c>
      <c r="K142" s="17"/>
    </row>
    <row r="143" spans="1:11" x14ac:dyDescent="0.25">
      <c r="A143" s="9"/>
      <c r="E143" s="10"/>
      <c r="F143" s="10"/>
      <c r="G143" s="10">
        <f>IF(AND(ISNUMBER(E143),ISNUMBER(F143),F143&gt;E143),F143-E143,"")</f>
      </c>
      <c r="I143" s="11">
        <f>IF(OR(A143="",G143=""),"",IF(H143="Personal",0,IF(H143="Medical",IF(A143&gt;=DATE(2026,7,1),0.235,0.205),IF(H143="Charity",0.14,IF(A143&gt;=DATE(2026,7,1),0.76,0.725)))))</f>
      </c>
      <c r="J143" s="12">
        <f>IF(OR(G143="",I143=""),"",ROUND(G143*I143,2))</f>
      </c>
      <c r="K143" s="12"/>
    </row>
    <row r="144" spans="1:11" x14ac:dyDescent="0.25">
      <c r="A144" s="13"/>
      <c r="B144" s="14"/>
      <c r="C144" s="14"/>
      <c r="D144" s="14"/>
      <c r="E144" s="15"/>
      <c r="F144" s="15"/>
      <c r="G144" s="15">
        <f>IF(AND(ISNUMBER(E144),ISNUMBER(F144),F144&gt;E144),F144-E144,"")</f>
      </c>
      <c r="H144" s="14"/>
      <c r="I144" s="16">
        <f>IF(OR(A144="",G144=""),"",IF(H144="Personal",0,IF(H144="Medical",IF(A144&gt;=DATE(2026,7,1),0.235,0.205),IF(H144="Charity",0.14,IF(A144&gt;=DATE(2026,7,1),0.76,0.725)))))</f>
      </c>
      <c r="J144" s="17">
        <f>IF(OR(G144="",I144=""),"",ROUND(G144*I144,2))</f>
      </c>
      <c r="K144" s="17"/>
    </row>
    <row r="145" spans="1:11" x14ac:dyDescent="0.25">
      <c r="A145" s="9"/>
      <c r="E145" s="10"/>
      <c r="F145" s="10"/>
      <c r="G145" s="10">
        <f>IF(AND(ISNUMBER(E145),ISNUMBER(F145),F145&gt;E145),F145-E145,"")</f>
      </c>
      <c r="I145" s="11">
        <f>IF(OR(A145="",G145=""),"",IF(H145="Personal",0,IF(H145="Medical",IF(A145&gt;=DATE(2026,7,1),0.235,0.205),IF(H145="Charity",0.14,IF(A145&gt;=DATE(2026,7,1),0.76,0.725)))))</f>
      </c>
      <c r="J145" s="12">
        <f>IF(OR(G145="",I145=""),"",ROUND(G145*I145,2))</f>
      </c>
      <c r="K145" s="12"/>
    </row>
    <row r="146" spans="1:11" x14ac:dyDescent="0.25">
      <c r="A146" s="13"/>
      <c r="B146" s="14"/>
      <c r="C146" s="14"/>
      <c r="D146" s="14"/>
      <c r="E146" s="15"/>
      <c r="F146" s="15"/>
      <c r="G146" s="15">
        <f>IF(AND(ISNUMBER(E146),ISNUMBER(F146),F146&gt;E146),F146-E146,"")</f>
      </c>
      <c r="H146" s="14"/>
      <c r="I146" s="16">
        <f>IF(OR(A146="",G146=""),"",IF(H146="Personal",0,IF(H146="Medical",IF(A146&gt;=DATE(2026,7,1),0.235,0.205),IF(H146="Charity",0.14,IF(A146&gt;=DATE(2026,7,1),0.76,0.725)))))</f>
      </c>
      <c r="J146" s="17">
        <f>IF(OR(G146="",I146=""),"",ROUND(G146*I146,2))</f>
      </c>
      <c r="K146" s="17"/>
    </row>
    <row r="147" spans="1:11" x14ac:dyDescent="0.25">
      <c r="A147" s="9"/>
      <c r="E147" s="10"/>
      <c r="F147" s="10"/>
      <c r="G147" s="10">
        <f>IF(AND(ISNUMBER(E147),ISNUMBER(F147),F147&gt;E147),F147-E147,"")</f>
      </c>
      <c r="I147" s="11">
        <f>IF(OR(A147="",G147=""),"",IF(H147="Personal",0,IF(H147="Medical",IF(A147&gt;=DATE(2026,7,1),0.235,0.205),IF(H147="Charity",0.14,IF(A147&gt;=DATE(2026,7,1),0.76,0.725)))))</f>
      </c>
      <c r="J147" s="12">
        <f>IF(OR(G147="",I147=""),"",ROUND(G147*I147,2))</f>
      </c>
      <c r="K147" s="12"/>
    </row>
    <row r="148" spans="1:11" x14ac:dyDescent="0.25">
      <c r="A148" s="13"/>
      <c r="B148" s="14"/>
      <c r="C148" s="14"/>
      <c r="D148" s="14"/>
      <c r="E148" s="15"/>
      <c r="F148" s="15"/>
      <c r="G148" s="15">
        <f>IF(AND(ISNUMBER(E148),ISNUMBER(F148),F148&gt;E148),F148-E148,"")</f>
      </c>
      <c r="H148" s="14"/>
      <c r="I148" s="16">
        <f>IF(OR(A148="",G148=""),"",IF(H148="Personal",0,IF(H148="Medical",IF(A148&gt;=DATE(2026,7,1),0.235,0.205),IF(H148="Charity",0.14,IF(A148&gt;=DATE(2026,7,1),0.76,0.725)))))</f>
      </c>
      <c r="J148" s="17">
        <f>IF(OR(G148="",I148=""),"",ROUND(G148*I148,2))</f>
      </c>
      <c r="K148" s="17"/>
    </row>
    <row r="149" spans="1:11" x14ac:dyDescent="0.25">
      <c r="A149" s="9"/>
      <c r="E149" s="10"/>
      <c r="F149" s="10"/>
      <c r="G149" s="10">
        <f>IF(AND(ISNUMBER(E149),ISNUMBER(F149),F149&gt;E149),F149-E149,"")</f>
      </c>
      <c r="I149" s="11">
        <f>IF(OR(A149="",G149=""),"",IF(H149="Personal",0,IF(H149="Medical",IF(A149&gt;=DATE(2026,7,1),0.235,0.205),IF(H149="Charity",0.14,IF(A149&gt;=DATE(2026,7,1),0.76,0.725)))))</f>
      </c>
      <c r="J149" s="12">
        <f>IF(OR(G149="",I149=""),"",ROUND(G149*I149,2))</f>
      </c>
      <c r="K149" s="12"/>
    </row>
    <row r="150" spans="1:11" x14ac:dyDescent="0.25">
      <c r="A150" s="13"/>
      <c r="B150" s="14"/>
      <c r="C150" s="14"/>
      <c r="D150" s="14"/>
      <c r="E150" s="15"/>
      <c r="F150" s="15"/>
      <c r="G150" s="15">
        <f>IF(AND(ISNUMBER(E150),ISNUMBER(F150),F150&gt;E150),F150-E150,"")</f>
      </c>
      <c r="H150" s="14"/>
      <c r="I150" s="16">
        <f>IF(OR(A150="",G150=""),"",IF(H150="Personal",0,IF(H150="Medical",IF(A150&gt;=DATE(2026,7,1),0.235,0.205),IF(H150="Charity",0.14,IF(A150&gt;=DATE(2026,7,1),0.76,0.725)))))</f>
      </c>
      <c r="J150" s="17">
        <f>IF(OR(G150="",I150=""),"",ROUND(G150*I150,2))</f>
      </c>
      <c r="K150" s="17"/>
    </row>
    <row r="151" spans="1:11" x14ac:dyDescent="0.25">
      <c r="A151" s="9"/>
      <c r="E151" s="10"/>
      <c r="F151" s="10"/>
      <c r="G151" s="10">
        <f>IF(AND(ISNUMBER(E151),ISNUMBER(F151),F151&gt;E151),F151-E151,"")</f>
      </c>
      <c r="I151" s="11">
        <f>IF(OR(A151="",G151=""),"",IF(H151="Personal",0,IF(H151="Medical",IF(A151&gt;=DATE(2026,7,1),0.235,0.205),IF(H151="Charity",0.14,IF(A151&gt;=DATE(2026,7,1),0.76,0.725)))))</f>
      </c>
      <c r="J151" s="12">
        <f>IF(OR(G151="",I151=""),"",ROUND(G151*I151,2))</f>
      </c>
      <c r="K151" s="12"/>
    </row>
    <row r="152" spans="1:11" x14ac:dyDescent="0.25">
      <c r="A152" s="13"/>
      <c r="B152" s="14"/>
      <c r="C152" s="14"/>
      <c r="D152" s="14"/>
      <c r="E152" s="15"/>
      <c r="F152" s="15"/>
      <c r="G152" s="15">
        <f>IF(AND(ISNUMBER(E152),ISNUMBER(F152),F152&gt;E152),F152-E152,"")</f>
      </c>
      <c r="H152" s="14"/>
      <c r="I152" s="16">
        <f>IF(OR(A152="",G152=""),"",IF(H152="Personal",0,IF(H152="Medical",IF(A152&gt;=DATE(2026,7,1),0.235,0.205),IF(H152="Charity",0.14,IF(A152&gt;=DATE(2026,7,1),0.76,0.725)))))</f>
      </c>
      <c r="J152" s="17">
        <f>IF(OR(G152="",I152=""),"",ROUND(G152*I152,2))</f>
      </c>
      <c r="K152" s="17"/>
    </row>
    <row r="153" spans="1:11" x14ac:dyDescent="0.25">
      <c r="A153" s="9"/>
      <c r="E153" s="10"/>
      <c r="F153" s="10"/>
      <c r="G153" s="10">
        <f>IF(AND(ISNUMBER(E153),ISNUMBER(F153),F153&gt;E153),F153-E153,"")</f>
      </c>
      <c r="I153" s="11">
        <f>IF(OR(A153="",G153=""),"",IF(H153="Personal",0,IF(H153="Medical",IF(A153&gt;=DATE(2026,7,1),0.235,0.205),IF(H153="Charity",0.14,IF(A153&gt;=DATE(2026,7,1),0.76,0.725)))))</f>
      </c>
      <c r="J153" s="12">
        <f>IF(OR(G153="",I153=""),"",ROUND(G153*I153,2))</f>
      </c>
      <c r="K153" s="12"/>
    </row>
    <row r="154" spans="1:11" x14ac:dyDescent="0.25">
      <c r="A154" s="13"/>
      <c r="B154" s="14"/>
      <c r="C154" s="14"/>
      <c r="D154" s="14"/>
      <c r="E154" s="15"/>
      <c r="F154" s="15"/>
      <c r="G154" s="15">
        <f>IF(AND(ISNUMBER(E154),ISNUMBER(F154),F154&gt;E154),F154-E154,"")</f>
      </c>
      <c r="H154" s="14"/>
      <c r="I154" s="16">
        <f>IF(OR(A154="",G154=""),"",IF(H154="Personal",0,IF(H154="Medical",IF(A154&gt;=DATE(2026,7,1),0.235,0.205),IF(H154="Charity",0.14,IF(A154&gt;=DATE(2026,7,1),0.76,0.725)))))</f>
      </c>
      <c r="J154" s="17">
        <f>IF(OR(G154="",I154=""),"",ROUND(G154*I154,2))</f>
      </c>
      <c r="K154" s="17"/>
    </row>
    <row r="155" spans="1:11" x14ac:dyDescent="0.25">
      <c r="A155" s="9"/>
      <c r="E155" s="10"/>
      <c r="F155" s="10"/>
      <c r="G155" s="10">
        <f>IF(AND(ISNUMBER(E155),ISNUMBER(F155),F155&gt;E155),F155-E155,"")</f>
      </c>
      <c r="I155" s="11">
        <f>IF(OR(A155="",G155=""),"",IF(H155="Personal",0,IF(H155="Medical",IF(A155&gt;=DATE(2026,7,1),0.235,0.205),IF(H155="Charity",0.14,IF(A155&gt;=DATE(2026,7,1),0.76,0.725)))))</f>
      </c>
      <c r="J155" s="12">
        <f>IF(OR(G155="",I155=""),"",ROUND(G155*I155,2))</f>
      </c>
      <c r="K155" s="12"/>
    </row>
    <row r="156" spans="1:11" x14ac:dyDescent="0.25">
      <c r="A156" s="13"/>
      <c r="B156" s="14"/>
      <c r="C156" s="14"/>
      <c r="D156" s="14"/>
      <c r="E156" s="15"/>
      <c r="F156" s="15"/>
      <c r="G156" s="15">
        <f>IF(AND(ISNUMBER(E156),ISNUMBER(F156),F156&gt;E156),F156-E156,"")</f>
      </c>
      <c r="H156" s="14"/>
      <c r="I156" s="16">
        <f>IF(OR(A156="",G156=""),"",IF(H156="Personal",0,IF(H156="Medical",IF(A156&gt;=DATE(2026,7,1),0.235,0.205),IF(H156="Charity",0.14,IF(A156&gt;=DATE(2026,7,1),0.76,0.725)))))</f>
      </c>
      <c r="J156" s="17">
        <f>IF(OR(G156="",I156=""),"",ROUND(G156*I156,2))</f>
      </c>
      <c r="K156" s="17"/>
    </row>
    <row r="157" spans="1:11" x14ac:dyDescent="0.25">
      <c r="A157" s="9"/>
      <c r="E157" s="10"/>
      <c r="F157" s="10"/>
      <c r="G157" s="10">
        <f>IF(AND(ISNUMBER(E157),ISNUMBER(F157),F157&gt;E157),F157-E157,"")</f>
      </c>
      <c r="I157" s="11">
        <f>IF(OR(A157="",G157=""),"",IF(H157="Personal",0,IF(H157="Medical",IF(A157&gt;=DATE(2026,7,1),0.235,0.205),IF(H157="Charity",0.14,IF(A157&gt;=DATE(2026,7,1),0.76,0.725)))))</f>
      </c>
      <c r="J157" s="12">
        <f>IF(OR(G157="",I157=""),"",ROUND(G157*I157,2))</f>
      </c>
      <c r="K157" s="12"/>
    </row>
    <row r="158" spans="1:11" x14ac:dyDescent="0.25">
      <c r="A158" s="13"/>
      <c r="B158" s="14"/>
      <c r="C158" s="14"/>
      <c r="D158" s="14"/>
      <c r="E158" s="15"/>
      <c r="F158" s="15"/>
      <c r="G158" s="15">
        <f>IF(AND(ISNUMBER(E158),ISNUMBER(F158),F158&gt;E158),F158-E158,"")</f>
      </c>
      <c r="H158" s="14"/>
      <c r="I158" s="16">
        <f>IF(OR(A158="",G158=""),"",IF(H158="Personal",0,IF(H158="Medical",IF(A158&gt;=DATE(2026,7,1),0.235,0.205),IF(H158="Charity",0.14,IF(A158&gt;=DATE(2026,7,1),0.76,0.725)))))</f>
      </c>
      <c r="J158" s="17">
        <f>IF(OR(G158="",I158=""),"",ROUND(G158*I158,2))</f>
      </c>
      <c r="K158" s="17"/>
    </row>
    <row r="159" spans="1:11" x14ac:dyDescent="0.25">
      <c r="A159" s="9"/>
      <c r="E159" s="10"/>
      <c r="F159" s="10"/>
      <c r="G159" s="10">
        <f>IF(AND(ISNUMBER(E159),ISNUMBER(F159),F159&gt;E159),F159-E159,"")</f>
      </c>
      <c r="I159" s="11">
        <f>IF(OR(A159="",G159=""),"",IF(H159="Personal",0,IF(H159="Medical",IF(A159&gt;=DATE(2026,7,1),0.235,0.205),IF(H159="Charity",0.14,IF(A159&gt;=DATE(2026,7,1),0.76,0.725)))))</f>
      </c>
      <c r="J159" s="12">
        <f>IF(OR(G159="",I159=""),"",ROUND(G159*I159,2))</f>
      </c>
      <c r="K159" s="12"/>
    </row>
    <row r="160" spans="1:11" x14ac:dyDescent="0.25">
      <c r="A160" s="13"/>
      <c r="B160" s="14"/>
      <c r="C160" s="14"/>
      <c r="D160" s="14"/>
      <c r="E160" s="15"/>
      <c r="F160" s="15"/>
      <c r="G160" s="15">
        <f>IF(AND(ISNUMBER(E160),ISNUMBER(F160),F160&gt;E160),F160-E160,"")</f>
      </c>
      <c r="H160" s="14"/>
      <c r="I160" s="16">
        <f>IF(OR(A160="",G160=""),"",IF(H160="Personal",0,IF(H160="Medical",IF(A160&gt;=DATE(2026,7,1),0.235,0.205),IF(H160="Charity",0.14,IF(A160&gt;=DATE(2026,7,1),0.76,0.725)))))</f>
      </c>
      <c r="J160" s="17">
        <f>IF(OR(G160="",I160=""),"",ROUND(G160*I160,2))</f>
      </c>
      <c r="K160" s="17"/>
    </row>
    <row r="161" spans="1:11" x14ac:dyDescent="0.25">
      <c r="A161" s="9"/>
      <c r="E161" s="10"/>
      <c r="F161" s="10"/>
      <c r="G161" s="10">
        <f>IF(AND(ISNUMBER(E161),ISNUMBER(F161),F161&gt;E161),F161-E161,"")</f>
      </c>
      <c r="I161" s="11">
        <f>IF(OR(A161="",G161=""),"",IF(H161="Personal",0,IF(H161="Medical",IF(A161&gt;=DATE(2026,7,1),0.235,0.205),IF(H161="Charity",0.14,IF(A161&gt;=DATE(2026,7,1),0.76,0.725)))))</f>
      </c>
      <c r="J161" s="12">
        <f>IF(OR(G161="",I161=""),"",ROUND(G161*I161,2))</f>
      </c>
      <c r="K161" s="12"/>
    </row>
    <row r="162" spans="1:11" x14ac:dyDescent="0.25">
      <c r="A162" s="13"/>
      <c r="B162" s="14"/>
      <c r="C162" s="14"/>
      <c r="D162" s="14"/>
      <c r="E162" s="15"/>
      <c r="F162" s="15"/>
      <c r="G162" s="15">
        <f>IF(AND(ISNUMBER(E162),ISNUMBER(F162),F162&gt;E162),F162-E162,"")</f>
      </c>
      <c r="H162" s="14"/>
      <c r="I162" s="16">
        <f>IF(OR(A162="",G162=""),"",IF(H162="Personal",0,IF(H162="Medical",IF(A162&gt;=DATE(2026,7,1),0.235,0.205),IF(H162="Charity",0.14,IF(A162&gt;=DATE(2026,7,1),0.76,0.725)))))</f>
      </c>
      <c r="J162" s="17">
        <f>IF(OR(G162="",I162=""),"",ROUND(G162*I162,2))</f>
      </c>
      <c r="K162" s="17"/>
    </row>
    <row r="163" spans="1:11" x14ac:dyDescent="0.25">
      <c r="A163" s="9"/>
      <c r="E163" s="10"/>
      <c r="F163" s="10"/>
      <c r="G163" s="10">
        <f>IF(AND(ISNUMBER(E163),ISNUMBER(F163),F163&gt;E163),F163-E163,"")</f>
      </c>
      <c r="I163" s="11">
        <f>IF(OR(A163="",G163=""),"",IF(H163="Personal",0,IF(H163="Medical",IF(A163&gt;=DATE(2026,7,1),0.235,0.205),IF(H163="Charity",0.14,IF(A163&gt;=DATE(2026,7,1),0.76,0.725)))))</f>
      </c>
      <c r="J163" s="12">
        <f>IF(OR(G163="",I163=""),"",ROUND(G163*I163,2))</f>
      </c>
      <c r="K163" s="12"/>
    </row>
    <row r="164" spans="1:11" x14ac:dyDescent="0.25">
      <c r="A164" s="13"/>
      <c r="B164" s="14"/>
      <c r="C164" s="14"/>
      <c r="D164" s="14"/>
      <c r="E164" s="15"/>
      <c r="F164" s="15"/>
      <c r="G164" s="15">
        <f>IF(AND(ISNUMBER(E164),ISNUMBER(F164),F164&gt;E164),F164-E164,"")</f>
      </c>
      <c r="H164" s="14"/>
      <c r="I164" s="16">
        <f>IF(OR(A164="",G164=""),"",IF(H164="Personal",0,IF(H164="Medical",IF(A164&gt;=DATE(2026,7,1),0.235,0.205),IF(H164="Charity",0.14,IF(A164&gt;=DATE(2026,7,1),0.76,0.725)))))</f>
      </c>
      <c r="J164" s="17">
        <f>IF(OR(G164="",I164=""),"",ROUND(G164*I164,2))</f>
      </c>
      <c r="K164" s="17"/>
    </row>
    <row r="165" spans="1:11" x14ac:dyDescent="0.25">
      <c r="A165" s="9"/>
      <c r="E165" s="10"/>
      <c r="F165" s="10"/>
      <c r="G165" s="10">
        <f>IF(AND(ISNUMBER(E165),ISNUMBER(F165),F165&gt;E165),F165-E165,"")</f>
      </c>
      <c r="I165" s="11">
        <f>IF(OR(A165="",G165=""),"",IF(H165="Personal",0,IF(H165="Medical",IF(A165&gt;=DATE(2026,7,1),0.235,0.205),IF(H165="Charity",0.14,IF(A165&gt;=DATE(2026,7,1),0.76,0.725)))))</f>
      </c>
      <c r="J165" s="12">
        <f>IF(OR(G165="",I165=""),"",ROUND(G165*I165,2))</f>
      </c>
      <c r="K165" s="12"/>
    </row>
    <row r="166" spans="1:11" x14ac:dyDescent="0.25">
      <c r="A166" s="13"/>
      <c r="B166" s="14"/>
      <c r="C166" s="14"/>
      <c r="D166" s="14"/>
      <c r="E166" s="15"/>
      <c r="F166" s="15"/>
      <c r="G166" s="15">
        <f>IF(AND(ISNUMBER(E166),ISNUMBER(F166),F166&gt;E166),F166-E166,"")</f>
      </c>
      <c r="H166" s="14"/>
      <c r="I166" s="16">
        <f>IF(OR(A166="",G166=""),"",IF(H166="Personal",0,IF(H166="Medical",IF(A166&gt;=DATE(2026,7,1),0.235,0.205),IF(H166="Charity",0.14,IF(A166&gt;=DATE(2026,7,1),0.76,0.725)))))</f>
      </c>
      <c r="J166" s="17">
        <f>IF(OR(G166="",I166=""),"",ROUND(G166*I166,2))</f>
      </c>
      <c r="K166" s="17"/>
    </row>
    <row r="167" spans="1:11" x14ac:dyDescent="0.25">
      <c r="A167" s="9"/>
      <c r="E167" s="10"/>
      <c r="F167" s="10"/>
      <c r="G167" s="10">
        <f>IF(AND(ISNUMBER(E167),ISNUMBER(F167),F167&gt;E167),F167-E167,"")</f>
      </c>
      <c r="I167" s="11">
        <f>IF(OR(A167="",G167=""),"",IF(H167="Personal",0,IF(H167="Medical",IF(A167&gt;=DATE(2026,7,1),0.235,0.205),IF(H167="Charity",0.14,IF(A167&gt;=DATE(2026,7,1),0.76,0.725)))))</f>
      </c>
      <c r="J167" s="12">
        <f>IF(OR(G167="",I167=""),"",ROUND(G167*I167,2))</f>
      </c>
      <c r="K167" s="12"/>
    </row>
    <row r="168" spans="1:11" x14ac:dyDescent="0.25">
      <c r="A168" s="13"/>
      <c r="B168" s="14"/>
      <c r="C168" s="14"/>
      <c r="D168" s="14"/>
      <c r="E168" s="15"/>
      <c r="F168" s="15"/>
      <c r="G168" s="15">
        <f>IF(AND(ISNUMBER(E168),ISNUMBER(F168),F168&gt;E168),F168-E168,"")</f>
      </c>
      <c r="H168" s="14"/>
      <c r="I168" s="16">
        <f>IF(OR(A168="",G168=""),"",IF(H168="Personal",0,IF(H168="Medical",IF(A168&gt;=DATE(2026,7,1),0.235,0.205),IF(H168="Charity",0.14,IF(A168&gt;=DATE(2026,7,1),0.76,0.725)))))</f>
      </c>
      <c r="J168" s="17">
        <f>IF(OR(G168="",I168=""),"",ROUND(G168*I168,2))</f>
      </c>
      <c r="K168" s="17"/>
    </row>
    <row r="169" spans="1:11" x14ac:dyDescent="0.25">
      <c r="A169" s="9"/>
      <c r="E169" s="10"/>
      <c r="F169" s="10"/>
      <c r="G169" s="10">
        <f>IF(AND(ISNUMBER(E169),ISNUMBER(F169),F169&gt;E169),F169-E169,"")</f>
      </c>
      <c r="I169" s="11">
        <f>IF(OR(A169="",G169=""),"",IF(H169="Personal",0,IF(H169="Medical",IF(A169&gt;=DATE(2026,7,1),0.235,0.205),IF(H169="Charity",0.14,IF(A169&gt;=DATE(2026,7,1),0.76,0.725)))))</f>
      </c>
      <c r="J169" s="12">
        <f>IF(OR(G169="",I169=""),"",ROUND(G169*I169,2))</f>
      </c>
      <c r="K169" s="12"/>
    </row>
    <row r="170" spans="1:11" x14ac:dyDescent="0.25">
      <c r="A170" s="13"/>
      <c r="B170" s="14"/>
      <c r="C170" s="14"/>
      <c r="D170" s="14"/>
      <c r="E170" s="15"/>
      <c r="F170" s="15"/>
      <c r="G170" s="15">
        <f>IF(AND(ISNUMBER(E170),ISNUMBER(F170),F170&gt;E170),F170-E170,"")</f>
      </c>
      <c r="H170" s="14"/>
      <c r="I170" s="16">
        <f>IF(OR(A170="",G170=""),"",IF(H170="Personal",0,IF(H170="Medical",IF(A170&gt;=DATE(2026,7,1),0.235,0.205),IF(H170="Charity",0.14,IF(A170&gt;=DATE(2026,7,1),0.76,0.725)))))</f>
      </c>
      <c r="J170" s="17">
        <f>IF(OR(G170="",I170=""),"",ROUND(G170*I170,2))</f>
      </c>
      <c r="K170" s="17"/>
    </row>
    <row r="171" spans="1:11" x14ac:dyDescent="0.25">
      <c r="A171" s="9"/>
      <c r="E171" s="10"/>
      <c r="F171" s="10"/>
      <c r="G171" s="10">
        <f>IF(AND(ISNUMBER(E171),ISNUMBER(F171),F171&gt;E171),F171-E171,"")</f>
      </c>
      <c r="I171" s="11">
        <f>IF(OR(A171="",G171=""),"",IF(H171="Personal",0,IF(H171="Medical",IF(A171&gt;=DATE(2026,7,1),0.235,0.205),IF(H171="Charity",0.14,IF(A171&gt;=DATE(2026,7,1),0.76,0.725)))))</f>
      </c>
      <c r="J171" s="12">
        <f>IF(OR(G171="",I171=""),"",ROUND(G171*I171,2))</f>
      </c>
      <c r="K171" s="12"/>
    </row>
    <row r="172" spans="1:11" x14ac:dyDescent="0.25">
      <c r="A172" s="13"/>
      <c r="B172" s="14"/>
      <c r="C172" s="14"/>
      <c r="D172" s="14"/>
      <c r="E172" s="15"/>
      <c r="F172" s="15"/>
      <c r="G172" s="15">
        <f>IF(AND(ISNUMBER(E172),ISNUMBER(F172),F172&gt;E172),F172-E172,"")</f>
      </c>
      <c r="H172" s="14"/>
      <c r="I172" s="16">
        <f>IF(OR(A172="",G172=""),"",IF(H172="Personal",0,IF(H172="Medical",IF(A172&gt;=DATE(2026,7,1),0.235,0.205),IF(H172="Charity",0.14,IF(A172&gt;=DATE(2026,7,1),0.76,0.725)))))</f>
      </c>
      <c r="J172" s="17">
        <f>IF(OR(G172="",I172=""),"",ROUND(G172*I172,2))</f>
      </c>
      <c r="K172" s="17"/>
    </row>
    <row r="173" spans="1:11" x14ac:dyDescent="0.25">
      <c r="A173" s="9"/>
      <c r="E173" s="10"/>
      <c r="F173" s="10"/>
      <c r="G173" s="10">
        <f>IF(AND(ISNUMBER(E173),ISNUMBER(F173),F173&gt;E173),F173-E173,"")</f>
      </c>
      <c r="I173" s="11">
        <f>IF(OR(A173="",G173=""),"",IF(H173="Personal",0,IF(H173="Medical",IF(A173&gt;=DATE(2026,7,1),0.235,0.205),IF(H173="Charity",0.14,IF(A173&gt;=DATE(2026,7,1),0.76,0.725)))))</f>
      </c>
      <c r="J173" s="12">
        <f>IF(OR(G173="",I173=""),"",ROUND(G173*I173,2))</f>
      </c>
      <c r="K173" s="12"/>
    </row>
    <row r="174" spans="1:11" x14ac:dyDescent="0.25">
      <c r="A174" s="13"/>
      <c r="B174" s="14"/>
      <c r="C174" s="14"/>
      <c r="D174" s="14"/>
      <c r="E174" s="15"/>
      <c r="F174" s="15"/>
      <c r="G174" s="15">
        <f>IF(AND(ISNUMBER(E174),ISNUMBER(F174),F174&gt;E174),F174-E174,"")</f>
      </c>
      <c r="H174" s="14"/>
      <c r="I174" s="16">
        <f>IF(OR(A174="",G174=""),"",IF(H174="Personal",0,IF(H174="Medical",IF(A174&gt;=DATE(2026,7,1),0.235,0.205),IF(H174="Charity",0.14,IF(A174&gt;=DATE(2026,7,1),0.76,0.725)))))</f>
      </c>
      <c r="J174" s="17">
        <f>IF(OR(G174="",I174=""),"",ROUND(G174*I174,2))</f>
      </c>
      <c r="K174" s="17"/>
    </row>
    <row r="175" spans="1:11" x14ac:dyDescent="0.25">
      <c r="A175" s="9"/>
      <c r="E175" s="10"/>
      <c r="F175" s="10"/>
      <c r="G175" s="10">
        <f>IF(AND(ISNUMBER(E175),ISNUMBER(F175),F175&gt;E175),F175-E175,"")</f>
      </c>
      <c r="I175" s="11">
        <f>IF(OR(A175="",G175=""),"",IF(H175="Personal",0,IF(H175="Medical",IF(A175&gt;=DATE(2026,7,1),0.235,0.205),IF(H175="Charity",0.14,IF(A175&gt;=DATE(2026,7,1),0.76,0.725)))))</f>
      </c>
      <c r="J175" s="12">
        <f>IF(OR(G175="",I175=""),"",ROUND(G175*I175,2))</f>
      </c>
      <c r="K175" s="12"/>
    </row>
    <row r="176" spans="1:11" x14ac:dyDescent="0.25">
      <c r="A176" s="13"/>
      <c r="B176" s="14"/>
      <c r="C176" s="14"/>
      <c r="D176" s="14"/>
      <c r="E176" s="15"/>
      <c r="F176" s="15"/>
      <c r="G176" s="15">
        <f>IF(AND(ISNUMBER(E176),ISNUMBER(F176),F176&gt;E176),F176-E176,"")</f>
      </c>
      <c r="H176" s="14"/>
      <c r="I176" s="16">
        <f>IF(OR(A176="",G176=""),"",IF(H176="Personal",0,IF(H176="Medical",IF(A176&gt;=DATE(2026,7,1),0.235,0.205),IF(H176="Charity",0.14,IF(A176&gt;=DATE(2026,7,1),0.76,0.725)))))</f>
      </c>
      <c r="J176" s="17">
        <f>IF(OR(G176="",I176=""),"",ROUND(G176*I176,2))</f>
      </c>
      <c r="K176" s="17"/>
    </row>
    <row r="177" spans="1:11" x14ac:dyDescent="0.25">
      <c r="A177" s="9"/>
      <c r="E177" s="10"/>
      <c r="F177" s="10"/>
      <c r="G177" s="10">
        <f>IF(AND(ISNUMBER(E177),ISNUMBER(F177),F177&gt;E177),F177-E177,"")</f>
      </c>
      <c r="I177" s="11">
        <f>IF(OR(A177="",G177=""),"",IF(H177="Personal",0,IF(H177="Medical",IF(A177&gt;=DATE(2026,7,1),0.235,0.205),IF(H177="Charity",0.14,IF(A177&gt;=DATE(2026,7,1),0.76,0.725)))))</f>
      </c>
      <c r="J177" s="12">
        <f>IF(OR(G177="",I177=""),"",ROUND(G177*I177,2))</f>
      </c>
      <c r="K177" s="12"/>
    </row>
    <row r="178" spans="1:11" x14ac:dyDescent="0.25">
      <c r="A178" s="13"/>
      <c r="B178" s="14"/>
      <c r="C178" s="14"/>
      <c r="D178" s="14"/>
      <c r="E178" s="15"/>
      <c r="F178" s="15"/>
      <c r="G178" s="15">
        <f>IF(AND(ISNUMBER(E178),ISNUMBER(F178),F178&gt;E178),F178-E178,"")</f>
      </c>
      <c r="H178" s="14"/>
      <c r="I178" s="16">
        <f>IF(OR(A178="",G178=""),"",IF(H178="Personal",0,IF(H178="Medical",IF(A178&gt;=DATE(2026,7,1),0.235,0.205),IF(H178="Charity",0.14,IF(A178&gt;=DATE(2026,7,1),0.76,0.725)))))</f>
      </c>
      <c r="J178" s="17">
        <f>IF(OR(G178="",I178=""),"",ROUND(G178*I178,2))</f>
      </c>
      <c r="K178" s="17"/>
    </row>
    <row r="179" spans="1:11" x14ac:dyDescent="0.25">
      <c r="A179" s="9"/>
      <c r="E179" s="10"/>
      <c r="F179" s="10"/>
      <c r="G179" s="10">
        <f>IF(AND(ISNUMBER(E179),ISNUMBER(F179),F179&gt;E179),F179-E179,"")</f>
      </c>
      <c r="I179" s="11">
        <f>IF(OR(A179="",G179=""),"",IF(H179="Personal",0,IF(H179="Medical",IF(A179&gt;=DATE(2026,7,1),0.235,0.205),IF(H179="Charity",0.14,IF(A179&gt;=DATE(2026,7,1),0.76,0.725)))))</f>
      </c>
      <c r="J179" s="12">
        <f>IF(OR(G179="",I179=""),"",ROUND(G179*I179,2))</f>
      </c>
      <c r="K179" s="12"/>
    </row>
    <row r="180" spans="1:11" x14ac:dyDescent="0.25">
      <c r="A180" s="13"/>
      <c r="B180" s="14"/>
      <c r="C180" s="14"/>
      <c r="D180" s="14"/>
      <c r="E180" s="15"/>
      <c r="F180" s="15"/>
      <c r="G180" s="15">
        <f>IF(AND(ISNUMBER(E180),ISNUMBER(F180),F180&gt;E180),F180-E180,"")</f>
      </c>
      <c r="H180" s="14"/>
      <c r="I180" s="16">
        <f>IF(OR(A180="",G180=""),"",IF(H180="Personal",0,IF(H180="Medical",IF(A180&gt;=DATE(2026,7,1),0.235,0.205),IF(H180="Charity",0.14,IF(A180&gt;=DATE(2026,7,1),0.76,0.725)))))</f>
      </c>
      <c r="J180" s="17">
        <f>IF(OR(G180="",I180=""),"",ROUND(G180*I180,2))</f>
      </c>
      <c r="K180" s="17"/>
    </row>
    <row r="181" spans="1:11" x14ac:dyDescent="0.25">
      <c r="A181" s="9"/>
      <c r="E181" s="10"/>
      <c r="F181" s="10"/>
      <c r="G181" s="10">
        <f>IF(AND(ISNUMBER(E181),ISNUMBER(F181),F181&gt;E181),F181-E181,"")</f>
      </c>
      <c r="I181" s="11">
        <f>IF(OR(A181="",G181=""),"",IF(H181="Personal",0,IF(H181="Medical",IF(A181&gt;=DATE(2026,7,1),0.235,0.205),IF(H181="Charity",0.14,IF(A181&gt;=DATE(2026,7,1),0.76,0.725)))))</f>
      </c>
      <c r="J181" s="12">
        <f>IF(OR(G181="",I181=""),"",ROUND(G181*I181,2))</f>
      </c>
      <c r="K181" s="12"/>
    </row>
    <row r="182" spans="1:11" x14ac:dyDescent="0.25">
      <c r="A182" s="13"/>
      <c r="B182" s="14"/>
      <c r="C182" s="14"/>
      <c r="D182" s="14"/>
      <c r="E182" s="15"/>
      <c r="F182" s="15"/>
      <c r="G182" s="15">
        <f>IF(AND(ISNUMBER(E182),ISNUMBER(F182),F182&gt;E182),F182-E182,"")</f>
      </c>
      <c r="H182" s="14"/>
      <c r="I182" s="16">
        <f>IF(OR(A182="",G182=""),"",IF(H182="Personal",0,IF(H182="Medical",IF(A182&gt;=DATE(2026,7,1),0.235,0.205),IF(H182="Charity",0.14,IF(A182&gt;=DATE(2026,7,1),0.76,0.725)))))</f>
      </c>
      <c r="J182" s="17">
        <f>IF(OR(G182="",I182=""),"",ROUND(G182*I182,2))</f>
      </c>
      <c r="K182" s="17"/>
    </row>
    <row r="183" spans="1:11" x14ac:dyDescent="0.25">
      <c r="A183" s="9"/>
      <c r="E183" s="10"/>
      <c r="F183" s="10"/>
      <c r="G183" s="10">
        <f>IF(AND(ISNUMBER(E183),ISNUMBER(F183),F183&gt;E183),F183-E183,"")</f>
      </c>
      <c r="I183" s="11">
        <f>IF(OR(A183="",G183=""),"",IF(H183="Personal",0,IF(H183="Medical",IF(A183&gt;=DATE(2026,7,1),0.235,0.205),IF(H183="Charity",0.14,IF(A183&gt;=DATE(2026,7,1),0.76,0.725)))))</f>
      </c>
      <c r="J183" s="12">
        <f>IF(OR(G183="",I183=""),"",ROUND(G183*I183,2))</f>
      </c>
      <c r="K183" s="12"/>
    </row>
    <row r="184" spans="1:11" x14ac:dyDescent="0.25">
      <c r="A184" s="13"/>
      <c r="B184" s="14"/>
      <c r="C184" s="14"/>
      <c r="D184" s="14"/>
      <c r="E184" s="15"/>
      <c r="F184" s="15"/>
      <c r="G184" s="15">
        <f>IF(AND(ISNUMBER(E184),ISNUMBER(F184),F184&gt;E184),F184-E184,"")</f>
      </c>
      <c r="H184" s="14"/>
      <c r="I184" s="16">
        <f>IF(OR(A184="",G184=""),"",IF(H184="Personal",0,IF(H184="Medical",IF(A184&gt;=DATE(2026,7,1),0.235,0.205),IF(H184="Charity",0.14,IF(A184&gt;=DATE(2026,7,1),0.76,0.725)))))</f>
      </c>
      <c r="J184" s="17">
        <f>IF(OR(G184="",I184=""),"",ROUND(G184*I184,2))</f>
      </c>
      <c r="K184" s="17"/>
    </row>
    <row r="185" spans="1:11" x14ac:dyDescent="0.25">
      <c r="A185" s="9"/>
      <c r="E185" s="10"/>
      <c r="F185" s="10"/>
      <c r="G185" s="10">
        <f>IF(AND(ISNUMBER(E185),ISNUMBER(F185),F185&gt;E185),F185-E185,"")</f>
      </c>
      <c r="I185" s="11">
        <f>IF(OR(A185="",G185=""),"",IF(H185="Personal",0,IF(H185="Medical",IF(A185&gt;=DATE(2026,7,1),0.235,0.205),IF(H185="Charity",0.14,IF(A185&gt;=DATE(2026,7,1),0.76,0.725)))))</f>
      </c>
      <c r="J185" s="12">
        <f>IF(OR(G185="",I185=""),"",ROUND(G185*I185,2))</f>
      </c>
      <c r="K185" s="12"/>
    </row>
    <row r="186" spans="1:11" x14ac:dyDescent="0.25">
      <c r="A186" s="13"/>
      <c r="B186" s="14"/>
      <c r="C186" s="14"/>
      <c r="D186" s="14"/>
      <c r="E186" s="15"/>
      <c r="F186" s="15"/>
      <c r="G186" s="15">
        <f>IF(AND(ISNUMBER(E186),ISNUMBER(F186),F186&gt;E186),F186-E186,"")</f>
      </c>
      <c r="H186" s="14"/>
      <c r="I186" s="16">
        <f>IF(OR(A186="",G186=""),"",IF(H186="Personal",0,IF(H186="Medical",IF(A186&gt;=DATE(2026,7,1),0.235,0.205),IF(H186="Charity",0.14,IF(A186&gt;=DATE(2026,7,1),0.76,0.725)))))</f>
      </c>
      <c r="J186" s="17">
        <f>IF(OR(G186="",I186=""),"",ROUND(G186*I186,2))</f>
      </c>
      <c r="K186" s="17"/>
    </row>
    <row r="187" spans="1:11" x14ac:dyDescent="0.25">
      <c r="A187" s="9"/>
      <c r="E187" s="10"/>
      <c r="F187" s="10"/>
      <c r="G187" s="10">
        <f>IF(AND(ISNUMBER(E187),ISNUMBER(F187),F187&gt;E187),F187-E187,"")</f>
      </c>
      <c r="I187" s="11">
        <f>IF(OR(A187="",G187=""),"",IF(H187="Personal",0,IF(H187="Medical",IF(A187&gt;=DATE(2026,7,1),0.235,0.205),IF(H187="Charity",0.14,IF(A187&gt;=DATE(2026,7,1),0.76,0.725)))))</f>
      </c>
      <c r="J187" s="12">
        <f>IF(OR(G187="",I187=""),"",ROUND(G187*I187,2))</f>
      </c>
      <c r="K187" s="12"/>
    </row>
    <row r="188" spans="1:11" x14ac:dyDescent="0.25">
      <c r="A188" s="13"/>
      <c r="B188" s="14"/>
      <c r="C188" s="14"/>
      <c r="D188" s="14"/>
      <c r="E188" s="15"/>
      <c r="F188" s="15"/>
      <c r="G188" s="15">
        <f>IF(AND(ISNUMBER(E188),ISNUMBER(F188),F188&gt;E188),F188-E188,"")</f>
      </c>
      <c r="H188" s="14"/>
      <c r="I188" s="16">
        <f>IF(OR(A188="",G188=""),"",IF(H188="Personal",0,IF(H188="Medical",IF(A188&gt;=DATE(2026,7,1),0.235,0.205),IF(H188="Charity",0.14,IF(A188&gt;=DATE(2026,7,1),0.76,0.725)))))</f>
      </c>
      <c r="J188" s="17">
        <f>IF(OR(G188="",I188=""),"",ROUND(G188*I188,2))</f>
      </c>
      <c r="K188" s="17"/>
    </row>
    <row r="189" spans="1:11" x14ac:dyDescent="0.25">
      <c r="A189" s="9"/>
      <c r="E189" s="10"/>
      <c r="F189" s="10"/>
      <c r="G189" s="10">
        <f>IF(AND(ISNUMBER(E189),ISNUMBER(F189),F189&gt;E189),F189-E189,"")</f>
      </c>
      <c r="I189" s="11">
        <f>IF(OR(A189="",G189=""),"",IF(H189="Personal",0,IF(H189="Medical",IF(A189&gt;=DATE(2026,7,1),0.235,0.205),IF(H189="Charity",0.14,IF(A189&gt;=DATE(2026,7,1),0.76,0.725)))))</f>
      </c>
      <c r="J189" s="12">
        <f>IF(OR(G189="",I189=""),"",ROUND(G189*I189,2))</f>
      </c>
      <c r="K189" s="12"/>
    </row>
    <row r="190" spans="1:11" x14ac:dyDescent="0.25">
      <c r="A190" s="13"/>
      <c r="B190" s="14"/>
      <c r="C190" s="14"/>
      <c r="D190" s="14"/>
      <c r="E190" s="15"/>
      <c r="F190" s="15"/>
      <c r="G190" s="15">
        <f>IF(AND(ISNUMBER(E190),ISNUMBER(F190),F190&gt;E190),F190-E190,"")</f>
      </c>
      <c r="H190" s="14"/>
      <c r="I190" s="16">
        <f>IF(OR(A190="",G190=""),"",IF(H190="Personal",0,IF(H190="Medical",IF(A190&gt;=DATE(2026,7,1),0.235,0.205),IF(H190="Charity",0.14,IF(A190&gt;=DATE(2026,7,1),0.76,0.725)))))</f>
      </c>
      <c r="J190" s="17">
        <f>IF(OR(G190="",I190=""),"",ROUND(G190*I190,2))</f>
      </c>
      <c r="K190" s="17"/>
    </row>
    <row r="191" spans="1:11" x14ac:dyDescent="0.25">
      <c r="A191" s="9"/>
      <c r="E191" s="10"/>
      <c r="F191" s="10"/>
      <c r="G191" s="10">
        <f>IF(AND(ISNUMBER(E191),ISNUMBER(F191),F191&gt;E191),F191-E191,"")</f>
      </c>
      <c r="I191" s="11">
        <f>IF(OR(A191="",G191=""),"",IF(H191="Personal",0,IF(H191="Medical",IF(A191&gt;=DATE(2026,7,1),0.235,0.205),IF(H191="Charity",0.14,IF(A191&gt;=DATE(2026,7,1),0.76,0.725)))))</f>
      </c>
      <c r="J191" s="12">
        <f>IF(OR(G191="",I191=""),"",ROUND(G191*I191,2))</f>
      </c>
      <c r="K191" s="12"/>
    </row>
    <row r="192" spans="1:11" x14ac:dyDescent="0.25">
      <c r="A192" s="13"/>
      <c r="B192" s="14"/>
      <c r="C192" s="14"/>
      <c r="D192" s="14"/>
      <c r="E192" s="15"/>
      <c r="F192" s="15"/>
      <c r="G192" s="15">
        <f>IF(AND(ISNUMBER(E192),ISNUMBER(F192),F192&gt;E192),F192-E192,"")</f>
      </c>
      <c r="H192" s="14"/>
      <c r="I192" s="16">
        <f>IF(OR(A192="",G192=""),"",IF(H192="Personal",0,IF(H192="Medical",IF(A192&gt;=DATE(2026,7,1),0.235,0.205),IF(H192="Charity",0.14,IF(A192&gt;=DATE(2026,7,1),0.76,0.725)))))</f>
      </c>
      <c r="J192" s="17">
        <f>IF(OR(G192="",I192=""),"",ROUND(G192*I192,2))</f>
      </c>
      <c r="K192" s="17"/>
    </row>
    <row r="193" spans="1:11" x14ac:dyDescent="0.25">
      <c r="A193" s="9"/>
      <c r="E193" s="10"/>
      <c r="F193" s="10"/>
      <c r="G193" s="10">
        <f>IF(AND(ISNUMBER(E193),ISNUMBER(F193),F193&gt;E193),F193-E193,"")</f>
      </c>
      <c r="I193" s="11">
        <f>IF(OR(A193="",G193=""),"",IF(H193="Personal",0,IF(H193="Medical",IF(A193&gt;=DATE(2026,7,1),0.235,0.205),IF(H193="Charity",0.14,IF(A193&gt;=DATE(2026,7,1),0.76,0.725)))))</f>
      </c>
      <c r="J193" s="12">
        <f>IF(OR(G193="",I193=""),"",ROUND(G193*I193,2))</f>
      </c>
      <c r="K193" s="12"/>
    </row>
    <row r="194" spans="1:11" x14ac:dyDescent="0.25">
      <c r="A194" s="13"/>
      <c r="B194" s="14"/>
      <c r="C194" s="14"/>
      <c r="D194" s="14"/>
      <c r="E194" s="15"/>
      <c r="F194" s="15"/>
      <c r="G194" s="15">
        <f>IF(AND(ISNUMBER(E194),ISNUMBER(F194),F194&gt;E194),F194-E194,"")</f>
      </c>
      <c r="H194" s="14"/>
      <c r="I194" s="16">
        <f>IF(OR(A194="",G194=""),"",IF(H194="Personal",0,IF(H194="Medical",IF(A194&gt;=DATE(2026,7,1),0.235,0.205),IF(H194="Charity",0.14,IF(A194&gt;=DATE(2026,7,1),0.76,0.725)))))</f>
      </c>
      <c r="J194" s="17">
        <f>IF(OR(G194="",I194=""),"",ROUND(G194*I194,2))</f>
      </c>
      <c r="K194" s="17"/>
    </row>
    <row r="195" spans="1:11" x14ac:dyDescent="0.25">
      <c r="A195" s="9"/>
      <c r="E195" s="10"/>
      <c r="F195" s="10"/>
      <c r="G195" s="10">
        <f>IF(AND(ISNUMBER(E195),ISNUMBER(F195),F195&gt;E195),F195-E195,"")</f>
      </c>
      <c r="I195" s="11">
        <f>IF(OR(A195="",G195=""),"",IF(H195="Personal",0,IF(H195="Medical",IF(A195&gt;=DATE(2026,7,1),0.235,0.205),IF(H195="Charity",0.14,IF(A195&gt;=DATE(2026,7,1),0.76,0.725)))))</f>
      </c>
      <c r="J195" s="12">
        <f>IF(OR(G195="",I195=""),"",ROUND(G195*I195,2))</f>
      </c>
      <c r="K195" s="12"/>
    </row>
    <row r="196" spans="1:11" x14ac:dyDescent="0.25">
      <c r="A196" s="13"/>
      <c r="B196" s="14"/>
      <c r="C196" s="14"/>
      <c r="D196" s="14"/>
      <c r="E196" s="15"/>
      <c r="F196" s="15"/>
      <c r="G196" s="15">
        <f>IF(AND(ISNUMBER(E196),ISNUMBER(F196),F196&gt;E196),F196-E196,"")</f>
      </c>
      <c r="H196" s="14"/>
      <c r="I196" s="16">
        <f>IF(OR(A196="",G196=""),"",IF(H196="Personal",0,IF(H196="Medical",IF(A196&gt;=DATE(2026,7,1),0.235,0.205),IF(H196="Charity",0.14,IF(A196&gt;=DATE(2026,7,1),0.76,0.725)))))</f>
      </c>
      <c r="J196" s="17">
        <f>IF(OR(G196="",I196=""),"",ROUND(G196*I196,2))</f>
      </c>
      <c r="K196" s="17"/>
    </row>
    <row r="197" spans="1:11" x14ac:dyDescent="0.25">
      <c r="A197" s="9"/>
      <c r="E197" s="10"/>
      <c r="F197" s="10"/>
      <c r="G197" s="10">
        <f>IF(AND(ISNUMBER(E197),ISNUMBER(F197),F197&gt;E197),F197-E197,"")</f>
      </c>
      <c r="I197" s="11">
        <f>IF(OR(A197="",G197=""),"",IF(H197="Personal",0,IF(H197="Medical",IF(A197&gt;=DATE(2026,7,1),0.235,0.205),IF(H197="Charity",0.14,IF(A197&gt;=DATE(2026,7,1),0.76,0.725)))))</f>
      </c>
      <c r="J197" s="12">
        <f>IF(OR(G197="",I197=""),"",ROUND(G197*I197,2))</f>
      </c>
      <c r="K197" s="12"/>
    </row>
    <row r="198" spans="1:11" x14ac:dyDescent="0.25">
      <c r="A198" s="13"/>
      <c r="B198" s="14"/>
      <c r="C198" s="14"/>
      <c r="D198" s="14"/>
      <c r="E198" s="15"/>
      <c r="F198" s="15"/>
      <c r="G198" s="15">
        <f>IF(AND(ISNUMBER(E198),ISNUMBER(F198),F198&gt;E198),F198-E198,"")</f>
      </c>
      <c r="H198" s="14"/>
      <c r="I198" s="16">
        <f>IF(OR(A198="",G198=""),"",IF(H198="Personal",0,IF(H198="Medical",IF(A198&gt;=DATE(2026,7,1),0.235,0.205),IF(H198="Charity",0.14,IF(A198&gt;=DATE(2026,7,1),0.76,0.725)))))</f>
      </c>
      <c r="J198" s="17">
        <f>IF(OR(G198="",I198=""),"",ROUND(G198*I198,2))</f>
      </c>
      <c r="K198" s="17"/>
    </row>
    <row r="199" spans="1:11" x14ac:dyDescent="0.25">
      <c r="A199" s="9"/>
      <c r="E199" s="10"/>
      <c r="F199" s="10"/>
      <c r="G199" s="10">
        <f>IF(AND(ISNUMBER(E199),ISNUMBER(F199),F199&gt;E199),F199-E199,"")</f>
      </c>
      <c r="I199" s="11">
        <f>IF(OR(A199="",G199=""),"",IF(H199="Personal",0,IF(H199="Medical",IF(A199&gt;=DATE(2026,7,1),0.235,0.205),IF(H199="Charity",0.14,IF(A199&gt;=DATE(2026,7,1),0.76,0.725)))))</f>
      </c>
      <c r="J199" s="12">
        <f>IF(OR(G199="",I199=""),"",ROUND(G199*I199,2))</f>
      </c>
      <c r="K199" s="12"/>
    </row>
    <row r="200" spans="1:11" x14ac:dyDescent="0.25">
      <c r="A200" s="13"/>
      <c r="B200" s="14"/>
      <c r="C200" s="14"/>
      <c r="D200" s="14"/>
      <c r="E200" s="15"/>
      <c r="F200" s="15"/>
      <c r="G200" s="15">
        <f>IF(AND(ISNUMBER(E200),ISNUMBER(F200),F200&gt;E200),F200-E200,"")</f>
      </c>
      <c r="H200" s="14"/>
      <c r="I200" s="16">
        <f>IF(OR(A200="",G200=""),"",IF(H200="Personal",0,IF(H200="Medical",IF(A200&gt;=DATE(2026,7,1),0.235,0.205),IF(H200="Charity",0.14,IF(A200&gt;=DATE(2026,7,1),0.76,0.725)))))</f>
      </c>
      <c r="J200" s="17">
        <f>IF(OR(G200="",I200=""),"",ROUND(G200*I200,2))</f>
      </c>
      <c r="K200" s="17"/>
    </row>
    <row r="201" spans="1:11" x14ac:dyDescent="0.25">
      <c r="A201" s="9"/>
      <c r="E201" s="10"/>
      <c r="F201" s="10"/>
      <c r="G201" s="10">
        <f>IF(AND(ISNUMBER(E201),ISNUMBER(F201),F201&gt;E201),F201-E201,"")</f>
      </c>
      <c r="I201" s="11">
        <f>IF(OR(A201="",G201=""),"",IF(H201="Personal",0,IF(H201="Medical",IF(A201&gt;=DATE(2026,7,1),0.235,0.205),IF(H201="Charity",0.14,IF(A201&gt;=DATE(2026,7,1),0.76,0.725)))))</f>
      </c>
      <c r="J201" s="12">
        <f>IF(OR(G201="",I201=""),"",ROUND(G201*I201,2))</f>
      </c>
      <c r="K201" s="12"/>
    </row>
    <row r="202" spans="1:11" x14ac:dyDescent="0.25">
      <c r="A202" s="13"/>
      <c r="B202" s="14"/>
      <c r="C202" s="14"/>
      <c r="D202" s="14"/>
      <c r="E202" s="15"/>
      <c r="F202" s="15"/>
      <c r="G202" s="15">
        <f>IF(AND(ISNUMBER(E202),ISNUMBER(F202),F202&gt;E202),F202-E202,"")</f>
      </c>
      <c r="H202" s="14"/>
      <c r="I202" s="16">
        <f>IF(OR(A202="",G202=""),"",IF(H202="Personal",0,IF(H202="Medical",IF(A202&gt;=DATE(2026,7,1),0.235,0.205),IF(H202="Charity",0.14,IF(A202&gt;=DATE(2026,7,1),0.76,0.725)))))</f>
      </c>
      <c r="J202" s="17">
        <f>IF(OR(G202="",I202=""),"",ROUND(G202*I202,2))</f>
      </c>
      <c r="K202" s="17"/>
    </row>
    <row r="203" spans="1:11" x14ac:dyDescent="0.25">
      <c r="A203" s="9"/>
      <c r="E203" s="10"/>
      <c r="F203" s="10"/>
      <c r="G203" s="10">
        <f>IF(AND(ISNUMBER(E203),ISNUMBER(F203),F203&gt;E203),F203-E203,"")</f>
      </c>
      <c r="I203" s="11">
        <f>IF(OR(A203="",G203=""),"",IF(H203="Personal",0,IF(H203="Medical",IF(A203&gt;=DATE(2026,7,1),0.235,0.205),IF(H203="Charity",0.14,IF(A203&gt;=DATE(2026,7,1),0.76,0.725)))))</f>
      </c>
      <c r="J203" s="12">
        <f>IF(OR(G203="",I203=""),"",ROUND(G203*I203,2))</f>
      </c>
      <c r="K203" s="12"/>
    </row>
    <row r="204" spans="1:11" x14ac:dyDescent="0.25">
      <c r="A204" s="13"/>
      <c r="B204" s="14"/>
      <c r="C204" s="14"/>
      <c r="D204" s="14"/>
      <c r="E204" s="15"/>
      <c r="F204" s="15"/>
      <c r="G204" s="15">
        <f>IF(AND(ISNUMBER(E204),ISNUMBER(F204),F204&gt;E204),F204-E204,"")</f>
      </c>
      <c r="H204" s="14"/>
      <c r="I204" s="16">
        <f>IF(OR(A204="",G204=""),"",IF(H204="Personal",0,IF(H204="Medical",IF(A204&gt;=DATE(2026,7,1),0.235,0.205),IF(H204="Charity",0.14,IF(A204&gt;=DATE(2026,7,1),0.76,0.725)))))</f>
      </c>
      <c r="J204" s="17">
        <f>IF(OR(G204="",I204=""),"",ROUND(G204*I204,2))</f>
      </c>
      <c r="K204" s="17"/>
    </row>
    <row r="205" spans="1:11" x14ac:dyDescent="0.25">
      <c r="A205" s="9"/>
      <c r="E205" s="10"/>
      <c r="F205" s="10"/>
      <c r="G205" s="10">
        <f>IF(AND(ISNUMBER(E205),ISNUMBER(F205),F205&gt;E205),F205-E205,"")</f>
      </c>
      <c r="I205" s="11">
        <f>IF(OR(A205="",G205=""),"",IF(H205="Personal",0,IF(H205="Medical",IF(A205&gt;=DATE(2026,7,1),0.235,0.205),IF(H205="Charity",0.14,IF(A205&gt;=DATE(2026,7,1),0.76,0.725)))))</f>
      </c>
      <c r="J205" s="12">
        <f>IF(OR(G205="",I205=""),"",ROUND(G205*I205,2))</f>
      </c>
      <c r="K205" s="12"/>
    </row>
    <row r="206" spans="1:11" x14ac:dyDescent="0.25">
      <c r="A206" s="13"/>
      <c r="B206" s="14"/>
      <c r="C206" s="14"/>
      <c r="D206" s="14"/>
      <c r="E206" s="15"/>
      <c r="F206" s="15"/>
      <c r="G206" s="15">
        <f>IF(AND(ISNUMBER(E206),ISNUMBER(F206),F206&gt;E206),F206-E206,"")</f>
      </c>
      <c r="H206" s="14"/>
      <c r="I206" s="16">
        <f>IF(OR(A206="",G206=""),"",IF(H206="Personal",0,IF(H206="Medical",IF(A206&gt;=DATE(2026,7,1),0.235,0.205),IF(H206="Charity",0.14,IF(A206&gt;=DATE(2026,7,1),0.76,0.725)))))</f>
      </c>
      <c r="J206" s="17">
        <f>IF(OR(G206="",I206=""),"",ROUND(G206*I206,2))</f>
      </c>
      <c r="K206" s="17"/>
    </row>
    <row r="207" spans="1:11" x14ac:dyDescent="0.25">
      <c r="A207" s="9"/>
      <c r="E207" s="10"/>
      <c r="F207" s="10"/>
      <c r="G207" s="10">
        <f>IF(AND(ISNUMBER(E207),ISNUMBER(F207),F207&gt;E207),F207-E207,"")</f>
      </c>
      <c r="I207" s="11">
        <f>IF(OR(A207="",G207=""),"",IF(H207="Personal",0,IF(H207="Medical",IF(A207&gt;=DATE(2026,7,1),0.235,0.205),IF(H207="Charity",0.14,IF(A207&gt;=DATE(2026,7,1),0.76,0.725)))))</f>
      </c>
      <c r="J207" s="12">
        <f>IF(OR(G207="",I207=""),"",ROUND(G207*I207,2))</f>
      </c>
      <c r="K207" s="12"/>
    </row>
    <row r="208" spans="1:11" x14ac:dyDescent="0.25">
      <c r="A208" s="13"/>
      <c r="B208" s="14"/>
      <c r="C208" s="14"/>
      <c r="D208" s="14"/>
      <c r="E208" s="15"/>
      <c r="F208" s="15"/>
      <c r="G208" s="15">
        <f>IF(AND(ISNUMBER(E208),ISNUMBER(F208),F208&gt;E208),F208-E208,"")</f>
      </c>
      <c r="H208" s="14"/>
      <c r="I208" s="16">
        <f>IF(OR(A208="",G208=""),"",IF(H208="Personal",0,IF(H208="Medical",IF(A208&gt;=DATE(2026,7,1),0.235,0.205),IF(H208="Charity",0.14,IF(A208&gt;=DATE(2026,7,1),0.76,0.725)))))</f>
      </c>
      <c r="J208" s="17">
        <f>IF(OR(G208="",I208=""),"",ROUND(G208*I208,2))</f>
      </c>
      <c r="K208" s="17"/>
    </row>
    <row r="209" spans="1:11" x14ac:dyDescent="0.25">
      <c r="A209" s="9"/>
      <c r="E209" s="10"/>
      <c r="F209" s="10"/>
      <c r="G209" s="10">
        <f>IF(AND(ISNUMBER(E209),ISNUMBER(F209),F209&gt;E209),F209-E209,"")</f>
      </c>
      <c r="I209" s="11">
        <f>IF(OR(A209="",G209=""),"",IF(H209="Personal",0,IF(H209="Medical",IF(A209&gt;=DATE(2026,7,1),0.235,0.205),IF(H209="Charity",0.14,IF(A209&gt;=DATE(2026,7,1),0.76,0.725)))))</f>
      </c>
      <c r="J209" s="12">
        <f>IF(OR(G209="",I209=""),"",ROUND(G209*I209,2))</f>
      </c>
      <c r="K209" s="12"/>
    </row>
    <row r="210" spans="1:11" x14ac:dyDescent="0.25">
      <c r="A210" s="13"/>
      <c r="B210" s="14"/>
      <c r="C210" s="14"/>
      <c r="D210" s="14"/>
      <c r="E210" s="15"/>
      <c r="F210" s="15"/>
      <c r="G210" s="15">
        <f>IF(AND(ISNUMBER(E210),ISNUMBER(F210),F210&gt;E210),F210-E210,"")</f>
      </c>
      <c r="H210" s="14"/>
      <c r="I210" s="16">
        <f>IF(OR(A210="",G210=""),"",IF(H210="Personal",0,IF(H210="Medical",IF(A210&gt;=DATE(2026,7,1),0.235,0.205),IF(H210="Charity",0.14,IF(A210&gt;=DATE(2026,7,1),0.76,0.725)))))</f>
      </c>
      <c r="J210" s="17">
        <f>IF(OR(G210="",I210=""),"",ROUND(G210*I210,2))</f>
      </c>
      <c r="K210" s="17"/>
    </row>
    <row r="211" spans="1:11" x14ac:dyDescent="0.25">
      <c r="A211" s="9"/>
      <c r="E211" s="10"/>
      <c r="F211" s="10"/>
      <c r="G211" s="10">
        <f>IF(AND(ISNUMBER(E211),ISNUMBER(F211),F211&gt;E211),F211-E211,"")</f>
      </c>
      <c r="I211" s="11">
        <f>IF(OR(A211="",G211=""),"",IF(H211="Personal",0,IF(H211="Medical",IF(A211&gt;=DATE(2026,7,1),0.235,0.205),IF(H211="Charity",0.14,IF(A211&gt;=DATE(2026,7,1),0.76,0.725)))))</f>
      </c>
      <c r="J211" s="12">
        <f>IF(OR(G211="",I211=""),"",ROUND(G211*I211,2))</f>
      </c>
      <c r="K211" s="12"/>
    </row>
    <row r="212" spans="1:11" x14ac:dyDescent="0.25">
      <c r="A212" s="13"/>
      <c r="B212" s="14"/>
      <c r="C212" s="14"/>
      <c r="D212" s="14"/>
      <c r="E212" s="15"/>
      <c r="F212" s="15"/>
      <c r="G212" s="15">
        <f>IF(AND(ISNUMBER(E212),ISNUMBER(F212),F212&gt;E212),F212-E212,"")</f>
      </c>
      <c r="H212" s="14"/>
      <c r="I212" s="16">
        <f>IF(OR(A212="",G212=""),"",IF(H212="Personal",0,IF(H212="Medical",IF(A212&gt;=DATE(2026,7,1),0.235,0.205),IF(H212="Charity",0.14,IF(A212&gt;=DATE(2026,7,1),0.76,0.725)))))</f>
      </c>
      <c r="J212" s="17">
        <f>IF(OR(G212="",I212=""),"",ROUND(G212*I212,2))</f>
      </c>
      <c r="K212" s="17"/>
    </row>
    <row r="213" spans="1:11" x14ac:dyDescent="0.25">
      <c r="A213" s="9"/>
      <c r="E213" s="10"/>
      <c r="F213" s="10"/>
      <c r="G213" s="10">
        <f>IF(AND(ISNUMBER(E213),ISNUMBER(F213),F213&gt;E213),F213-E213,"")</f>
      </c>
      <c r="I213" s="11">
        <f>IF(OR(A213="",G213=""),"",IF(H213="Personal",0,IF(H213="Medical",IF(A213&gt;=DATE(2026,7,1),0.235,0.205),IF(H213="Charity",0.14,IF(A213&gt;=DATE(2026,7,1),0.76,0.725)))))</f>
      </c>
      <c r="J213" s="12">
        <f>IF(OR(G213="",I213=""),"",ROUND(G213*I213,2))</f>
      </c>
      <c r="K213" s="12"/>
    </row>
    <row r="214" spans="1:11" x14ac:dyDescent="0.25">
      <c r="A214" s="13"/>
      <c r="B214" s="14"/>
      <c r="C214" s="14"/>
      <c r="D214" s="14"/>
      <c r="E214" s="15"/>
      <c r="F214" s="15"/>
      <c r="G214" s="15">
        <f>IF(AND(ISNUMBER(E214),ISNUMBER(F214),F214&gt;E214),F214-E214,"")</f>
      </c>
      <c r="H214" s="14"/>
      <c r="I214" s="16">
        <f>IF(OR(A214="",G214=""),"",IF(H214="Personal",0,IF(H214="Medical",IF(A214&gt;=DATE(2026,7,1),0.235,0.205),IF(H214="Charity",0.14,IF(A214&gt;=DATE(2026,7,1),0.76,0.725)))))</f>
      </c>
      <c r="J214" s="17">
        <f>IF(OR(G214="",I214=""),"",ROUND(G214*I214,2))</f>
      </c>
      <c r="K214" s="17"/>
    </row>
    <row r="215" spans="1:11" x14ac:dyDescent="0.25">
      <c r="A215" s="9"/>
      <c r="E215" s="10"/>
      <c r="F215" s="10"/>
      <c r="G215" s="10">
        <f>IF(AND(ISNUMBER(E215),ISNUMBER(F215),F215&gt;E215),F215-E215,"")</f>
      </c>
      <c r="I215" s="11">
        <f>IF(OR(A215="",G215=""),"",IF(H215="Personal",0,IF(H215="Medical",IF(A215&gt;=DATE(2026,7,1),0.235,0.205),IF(H215="Charity",0.14,IF(A215&gt;=DATE(2026,7,1),0.76,0.725)))))</f>
      </c>
      <c r="J215" s="12">
        <f>IF(OR(G215="",I215=""),"",ROUND(G215*I215,2))</f>
      </c>
      <c r="K215" s="12"/>
    </row>
    <row r="216" spans="1:11" x14ac:dyDescent="0.25">
      <c r="A216" s="13"/>
      <c r="B216" s="14"/>
      <c r="C216" s="14"/>
      <c r="D216" s="14"/>
      <c r="E216" s="15"/>
      <c r="F216" s="15"/>
      <c r="G216" s="15">
        <f>IF(AND(ISNUMBER(E216),ISNUMBER(F216),F216&gt;E216),F216-E216,"")</f>
      </c>
      <c r="H216" s="14"/>
      <c r="I216" s="16">
        <f>IF(OR(A216="",G216=""),"",IF(H216="Personal",0,IF(H216="Medical",IF(A216&gt;=DATE(2026,7,1),0.235,0.205),IF(H216="Charity",0.14,IF(A216&gt;=DATE(2026,7,1),0.76,0.725)))))</f>
      </c>
      <c r="J216" s="17">
        <f>IF(OR(G216="",I216=""),"",ROUND(G216*I216,2))</f>
      </c>
      <c r="K216" s="17"/>
    </row>
    <row r="217" spans="1:11" x14ac:dyDescent="0.25">
      <c r="A217" s="9"/>
      <c r="E217" s="10"/>
      <c r="F217" s="10"/>
      <c r="G217" s="10">
        <f>IF(AND(ISNUMBER(E217),ISNUMBER(F217),F217&gt;E217),F217-E217,"")</f>
      </c>
      <c r="I217" s="11">
        <f>IF(OR(A217="",G217=""),"",IF(H217="Personal",0,IF(H217="Medical",IF(A217&gt;=DATE(2026,7,1),0.235,0.205),IF(H217="Charity",0.14,IF(A217&gt;=DATE(2026,7,1),0.76,0.725)))))</f>
      </c>
      <c r="J217" s="12">
        <f>IF(OR(G217="",I217=""),"",ROUND(G217*I217,2))</f>
      </c>
      <c r="K217" s="12"/>
    </row>
    <row r="218" spans="1:11" x14ac:dyDescent="0.25">
      <c r="A218" s="13"/>
      <c r="B218" s="14"/>
      <c r="C218" s="14"/>
      <c r="D218" s="14"/>
      <c r="E218" s="15"/>
      <c r="F218" s="15"/>
      <c r="G218" s="15">
        <f>IF(AND(ISNUMBER(E218),ISNUMBER(F218),F218&gt;E218),F218-E218,"")</f>
      </c>
      <c r="H218" s="14"/>
      <c r="I218" s="16">
        <f>IF(OR(A218="",G218=""),"",IF(H218="Personal",0,IF(H218="Medical",IF(A218&gt;=DATE(2026,7,1),0.235,0.205),IF(H218="Charity",0.14,IF(A218&gt;=DATE(2026,7,1),0.76,0.725)))))</f>
      </c>
      <c r="J218" s="17">
        <f>IF(OR(G218="",I218=""),"",ROUND(G218*I218,2))</f>
      </c>
      <c r="K218" s="17"/>
    </row>
    <row r="219" spans="1:11" x14ac:dyDescent="0.25">
      <c r="A219" s="9"/>
      <c r="E219" s="10"/>
      <c r="F219" s="10"/>
      <c r="G219" s="10">
        <f>IF(AND(ISNUMBER(E219),ISNUMBER(F219),F219&gt;E219),F219-E219,"")</f>
      </c>
      <c r="I219" s="11">
        <f>IF(OR(A219="",G219=""),"",IF(H219="Personal",0,IF(H219="Medical",IF(A219&gt;=DATE(2026,7,1),0.235,0.205),IF(H219="Charity",0.14,IF(A219&gt;=DATE(2026,7,1),0.76,0.725)))))</f>
      </c>
      <c r="J219" s="12">
        <f>IF(OR(G219="",I219=""),"",ROUND(G219*I219,2))</f>
      </c>
      <c r="K219" s="12"/>
    </row>
    <row r="220" spans="1:11" x14ac:dyDescent="0.25">
      <c r="A220" s="13"/>
      <c r="B220" s="14"/>
      <c r="C220" s="14"/>
      <c r="D220" s="14"/>
      <c r="E220" s="15"/>
      <c r="F220" s="15"/>
      <c r="G220" s="15">
        <f>IF(AND(ISNUMBER(E220),ISNUMBER(F220),F220&gt;E220),F220-E220,"")</f>
      </c>
      <c r="H220" s="14"/>
      <c r="I220" s="16">
        <f>IF(OR(A220="",G220=""),"",IF(H220="Personal",0,IF(H220="Medical",IF(A220&gt;=DATE(2026,7,1),0.235,0.205),IF(H220="Charity",0.14,IF(A220&gt;=DATE(2026,7,1),0.76,0.725)))))</f>
      </c>
      <c r="J220" s="17">
        <f>IF(OR(G220="",I220=""),"",ROUND(G220*I220,2))</f>
      </c>
      <c r="K220" s="17"/>
    </row>
    <row r="221" spans="1:11" x14ac:dyDescent="0.25">
      <c r="A221" s="9"/>
      <c r="E221" s="10"/>
      <c r="F221" s="10"/>
      <c r="G221" s="10">
        <f>IF(AND(ISNUMBER(E221),ISNUMBER(F221),F221&gt;E221),F221-E221,"")</f>
      </c>
      <c r="I221" s="11">
        <f>IF(OR(A221="",G221=""),"",IF(H221="Personal",0,IF(H221="Medical",IF(A221&gt;=DATE(2026,7,1),0.235,0.205),IF(H221="Charity",0.14,IF(A221&gt;=DATE(2026,7,1),0.76,0.725)))))</f>
      </c>
      <c r="J221" s="12">
        <f>IF(OR(G221="",I221=""),"",ROUND(G221*I221,2))</f>
      </c>
      <c r="K221" s="12"/>
    </row>
    <row r="222" spans="1:11" x14ac:dyDescent="0.25">
      <c r="A222" s="13"/>
      <c r="B222" s="14"/>
      <c r="C222" s="14"/>
      <c r="D222" s="14"/>
      <c r="E222" s="15"/>
      <c r="F222" s="15"/>
      <c r="G222" s="15">
        <f>IF(AND(ISNUMBER(E222),ISNUMBER(F222),F222&gt;E222),F222-E222,"")</f>
      </c>
      <c r="H222" s="14"/>
      <c r="I222" s="16">
        <f>IF(OR(A222="",G222=""),"",IF(H222="Personal",0,IF(H222="Medical",IF(A222&gt;=DATE(2026,7,1),0.235,0.205),IF(H222="Charity",0.14,IF(A222&gt;=DATE(2026,7,1),0.76,0.725)))))</f>
      </c>
      <c r="J222" s="17">
        <f>IF(OR(G222="",I222=""),"",ROUND(G222*I222,2))</f>
      </c>
      <c r="K222" s="17"/>
    </row>
    <row r="223" spans="1:11" x14ac:dyDescent="0.25">
      <c r="A223" s="9"/>
      <c r="E223" s="10"/>
      <c r="F223" s="10"/>
      <c r="G223" s="10">
        <f>IF(AND(ISNUMBER(E223),ISNUMBER(F223),F223&gt;E223),F223-E223,"")</f>
      </c>
      <c r="I223" s="11">
        <f>IF(OR(A223="",G223=""),"",IF(H223="Personal",0,IF(H223="Medical",IF(A223&gt;=DATE(2026,7,1),0.235,0.205),IF(H223="Charity",0.14,IF(A223&gt;=DATE(2026,7,1),0.76,0.725)))))</f>
      </c>
      <c r="J223" s="12">
        <f>IF(OR(G223="",I223=""),"",ROUND(G223*I223,2))</f>
      </c>
      <c r="K223" s="12"/>
    </row>
    <row r="224" spans="1:11" x14ac:dyDescent="0.25">
      <c r="A224" s="13"/>
      <c r="B224" s="14"/>
      <c r="C224" s="14"/>
      <c r="D224" s="14"/>
      <c r="E224" s="15"/>
      <c r="F224" s="15"/>
      <c r="G224" s="15">
        <f>IF(AND(ISNUMBER(E224),ISNUMBER(F224),F224&gt;E224),F224-E224,"")</f>
      </c>
      <c r="H224" s="14"/>
      <c r="I224" s="16">
        <f>IF(OR(A224="",G224=""),"",IF(H224="Personal",0,IF(H224="Medical",IF(A224&gt;=DATE(2026,7,1),0.235,0.205),IF(H224="Charity",0.14,IF(A224&gt;=DATE(2026,7,1),0.76,0.725)))))</f>
      </c>
      <c r="J224" s="17">
        <f>IF(OR(G224="",I224=""),"",ROUND(G224*I224,2))</f>
      </c>
      <c r="K224" s="17"/>
    </row>
    <row r="225" spans="1:11" x14ac:dyDescent="0.25">
      <c r="A225" s="9"/>
      <c r="E225" s="10"/>
      <c r="F225" s="10"/>
      <c r="G225" s="10">
        <f>IF(AND(ISNUMBER(E225),ISNUMBER(F225),F225&gt;E225),F225-E225,"")</f>
      </c>
      <c r="I225" s="11">
        <f>IF(OR(A225="",G225=""),"",IF(H225="Personal",0,IF(H225="Medical",IF(A225&gt;=DATE(2026,7,1),0.235,0.205),IF(H225="Charity",0.14,IF(A225&gt;=DATE(2026,7,1),0.76,0.725)))))</f>
      </c>
      <c r="J225" s="12">
        <f>IF(OR(G225="",I225=""),"",ROUND(G225*I225,2))</f>
      </c>
      <c r="K225" s="12"/>
    </row>
    <row r="226" spans="1:11" x14ac:dyDescent="0.25">
      <c r="A226" s="13"/>
      <c r="B226" s="14"/>
      <c r="C226" s="14"/>
      <c r="D226" s="14"/>
      <c r="E226" s="15"/>
      <c r="F226" s="15"/>
      <c r="G226" s="15">
        <f>IF(AND(ISNUMBER(E226),ISNUMBER(F226),F226&gt;E226),F226-E226,"")</f>
      </c>
      <c r="H226" s="14"/>
      <c r="I226" s="16">
        <f>IF(OR(A226="",G226=""),"",IF(H226="Personal",0,IF(H226="Medical",IF(A226&gt;=DATE(2026,7,1),0.235,0.205),IF(H226="Charity",0.14,IF(A226&gt;=DATE(2026,7,1),0.76,0.725)))))</f>
      </c>
      <c r="J226" s="17">
        <f>IF(OR(G226="",I226=""),"",ROUND(G226*I226,2))</f>
      </c>
      <c r="K226" s="17"/>
    </row>
    <row r="227" spans="1:11" x14ac:dyDescent="0.25">
      <c r="A227" s="9"/>
      <c r="E227" s="10"/>
      <c r="F227" s="10"/>
      <c r="G227" s="10">
        <f>IF(AND(ISNUMBER(E227),ISNUMBER(F227),F227&gt;E227),F227-E227,"")</f>
      </c>
      <c r="I227" s="11">
        <f>IF(OR(A227="",G227=""),"",IF(H227="Personal",0,IF(H227="Medical",IF(A227&gt;=DATE(2026,7,1),0.235,0.205),IF(H227="Charity",0.14,IF(A227&gt;=DATE(2026,7,1),0.76,0.725)))))</f>
      </c>
      <c r="J227" s="12">
        <f>IF(OR(G227="",I227=""),"",ROUND(G227*I227,2))</f>
      </c>
      <c r="K227" s="12"/>
    </row>
    <row r="228" spans="1:11" x14ac:dyDescent="0.25">
      <c r="A228" s="13"/>
      <c r="B228" s="14"/>
      <c r="C228" s="14"/>
      <c r="D228" s="14"/>
      <c r="E228" s="15"/>
      <c r="F228" s="15"/>
      <c r="G228" s="15">
        <f>IF(AND(ISNUMBER(E228),ISNUMBER(F228),F228&gt;E228),F228-E228,"")</f>
      </c>
      <c r="H228" s="14"/>
      <c r="I228" s="16">
        <f>IF(OR(A228="",G228=""),"",IF(H228="Personal",0,IF(H228="Medical",IF(A228&gt;=DATE(2026,7,1),0.235,0.205),IF(H228="Charity",0.14,IF(A228&gt;=DATE(2026,7,1),0.76,0.725)))))</f>
      </c>
      <c r="J228" s="17">
        <f>IF(OR(G228="",I228=""),"",ROUND(G228*I228,2))</f>
      </c>
      <c r="K228" s="17"/>
    </row>
    <row r="229" spans="1:11" x14ac:dyDescent="0.25">
      <c r="A229" s="9"/>
      <c r="E229" s="10"/>
      <c r="F229" s="10"/>
      <c r="G229" s="10">
        <f>IF(AND(ISNUMBER(E229),ISNUMBER(F229),F229&gt;E229),F229-E229,"")</f>
      </c>
      <c r="I229" s="11">
        <f>IF(OR(A229="",G229=""),"",IF(H229="Personal",0,IF(H229="Medical",IF(A229&gt;=DATE(2026,7,1),0.235,0.205),IF(H229="Charity",0.14,IF(A229&gt;=DATE(2026,7,1),0.76,0.725)))))</f>
      </c>
      <c r="J229" s="12">
        <f>IF(OR(G229="",I229=""),"",ROUND(G229*I229,2))</f>
      </c>
      <c r="K229" s="12"/>
    </row>
    <row r="230" spans="1:11" x14ac:dyDescent="0.25">
      <c r="A230" s="13"/>
      <c r="B230" s="14"/>
      <c r="C230" s="14"/>
      <c r="D230" s="14"/>
      <c r="E230" s="15"/>
      <c r="F230" s="15"/>
      <c r="G230" s="15">
        <f>IF(AND(ISNUMBER(E230),ISNUMBER(F230),F230&gt;E230),F230-E230,"")</f>
      </c>
      <c r="H230" s="14"/>
      <c r="I230" s="16">
        <f>IF(OR(A230="",G230=""),"",IF(H230="Personal",0,IF(H230="Medical",IF(A230&gt;=DATE(2026,7,1),0.235,0.205),IF(H230="Charity",0.14,IF(A230&gt;=DATE(2026,7,1),0.76,0.725)))))</f>
      </c>
      <c r="J230" s="17">
        <f>IF(OR(G230="",I230=""),"",ROUND(G230*I230,2))</f>
      </c>
      <c r="K230" s="17"/>
    </row>
    <row r="231" spans="1:11" x14ac:dyDescent="0.25">
      <c r="A231" s="9"/>
      <c r="E231" s="10"/>
      <c r="F231" s="10"/>
      <c r="G231" s="10">
        <f>IF(AND(ISNUMBER(E231),ISNUMBER(F231),F231&gt;E231),F231-E231,"")</f>
      </c>
      <c r="I231" s="11">
        <f>IF(OR(A231="",G231=""),"",IF(H231="Personal",0,IF(H231="Medical",IF(A231&gt;=DATE(2026,7,1),0.235,0.205),IF(H231="Charity",0.14,IF(A231&gt;=DATE(2026,7,1),0.76,0.725)))))</f>
      </c>
      <c r="J231" s="12">
        <f>IF(OR(G231="",I231=""),"",ROUND(G231*I231,2))</f>
      </c>
      <c r="K231" s="12"/>
    </row>
    <row r="232" spans="1:11" x14ac:dyDescent="0.25">
      <c r="A232" s="13"/>
      <c r="B232" s="14"/>
      <c r="C232" s="14"/>
      <c r="D232" s="14"/>
      <c r="E232" s="15"/>
      <c r="F232" s="15"/>
      <c r="G232" s="15">
        <f>IF(AND(ISNUMBER(E232),ISNUMBER(F232),F232&gt;E232),F232-E232,"")</f>
      </c>
      <c r="H232" s="14"/>
      <c r="I232" s="16">
        <f>IF(OR(A232="",G232=""),"",IF(H232="Personal",0,IF(H232="Medical",IF(A232&gt;=DATE(2026,7,1),0.235,0.205),IF(H232="Charity",0.14,IF(A232&gt;=DATE(2026,7,1),0.76,0.725)))))</f>
      </c>
      <c r="J232" s="17">
        <f>IF(OR(G232="",I232=""),"",ROUND(G232*I232,2))</f>
      </c>
      <c r="K232" s="17"/>
    </row>
    <row r="233" spans="1:11" x14ac:dyDescent="0.25">
      <c r="A233" s="9"/>
      <c r="E233" s="10"/>
      <c r="F233" s="10"/>
      <c r="G233" s="10">
        <f>IF(AND(ISNUMBER(E233),ISNUMBER(F233),F233&gt;E233),F233-E233,"")</f>
      </c>
      <c r="I233" s="11">
        <f>IF(OR(A233="",G233=""),"",IF(H233="Personal",0,IF(H233="Medical",IF(A233&gt;=DATE(2026,7,1),0.235,0.205),IF(H233="Charity",0.14,IF(A233&gt;=DATE(2026,7,1),0.76,0.725)))))</f>
      </c>
      <c r="J233" s="12">
        <f>IF(OR(G233="",I233=""),"",ROUND(G233*I233,2))</f>
      </c>
      <c r="K233" s="12"/>
    </row>
    <row r="234" spans="1:11" x14ac:dyDescent="0.25">
      <c r="A234" s="13"/>
      <c r="B234" s="14"/>
      <c r="C234" s="14"/>
      <c r="D234" s="14"/>
      <c r="E234" s="15"/>
      <c r="F234" s="15"/>
      <c r="G234" s="15">
        <f>IF(AND(ISNUMBER(E234),ISNUMBER(F234),F234&gt;E234),F234-E234,"")</f>
      </c>
      <c r="H234" s="14"/>
      <c r="I234" s="16">
        <f>IF(OR(A234="",G234=""),"",IF(H234="Personal",0,IF(H234="Medical",IF(A234&gt;=DATE(2026,7,1),0.235,0.205),IF(H234="Charity",0.14,IF(A234&gt;=DATE(2026,7,1),0.76,0.725)))))</f>
      </c>
      <c r="J234" s="17">
        <f>IF(OR(G234="",I234=""),"",ROUND(G234*I234,2))</f>
      </c>
      <c r="K234" s="17"/>
    </row>
    <row r="235" spans="1:11" x14ac:dyDescent="0.25">
      <c r="A235" s="9"/>
      <c r="E235" s="10"/>
      <c r="F235" s="10"/>
      <c r="G235" s="10">
        <f>IF(AND(ISNUMBER(E235),ISNUMBER(F235),F235&gt;E235),F235-E235,"")</f>
      </c>
      <c r="I235" s="11">
        <f>IF(OR(A235="",G235=""),"",IF(H235="Personal",0,IF(H235="Medical",IF(A235&gt;=DATE(2026,7,1),0.235,0.205),IF(H235="Charity",0.14,IF(A235&gt;=DATE(2026,7,1),0.76,0.725)))))</f>
      </c>
      <c r="J235" s="12">
        <f>IF(OR(G235="",I235=""),"",ROUND(G235*I235,2))</f>
      </c>
      <c r="K235" s="12"/>
    </row>
    <row r="236" spans="1:11" x14ac:dyDescent="0.25">
      <c r="A236" s="13"/>
      <c r="B236" s="14"/>
      <c r="C236" s="14"/>
      <c r="D236" s="14"/>
      <c r="E236" s="15"/>
      <c r="F236" s="15"/>
      <c r="G236" s="15">
        <f>IF(AND(ISNUMBER(E236),ISNUMBER(F236),F236&gt;E236),F236-E236,"")</f>
      </c>
      <c r="H236" s="14"/>
      <c r="I236" s="16">
        <f>IF(OR(A236="",G236=""),"",IF(H236="Personal",0,IF(H236="Medical",IF(A236&gt;=DATE(2026,7,1),0.235,0.205),IF(H236="Charity",0.14,IF(A236&gt;=DATE(2026,7,1),0.76,0.725)))))</f>
      </c>
      <c r="J236" s="17">
        <f>IF(OR(G236="",I236=""),"",ROUND(G236*I236,2))</f>
      </c>
      <c r="K236" s="17"/>
    </row>
    <row r="237" spans="1:11" x14ac:dyDescent="0.25">
      <c r="A237" s="9"/>
      <c r="E237" s="10"/>
      <c r="F237" s="10"/>
      <c r="G237" s="10">
        <f>IF(AND(ISNUMBER(E237),ISNUMBER(F237),F237&gt;E237),F237-E237,"")</f>
      </c>
      <c r="I237" s="11">
        <f>IF(OR(A237="",G237=""),"",IF(H237="Personal",0,IF(H237="Medical",IF(A237&gt;=DATE(2026,7,1),0.235,0.205),IF(H237="Charity",0.14,IF(A237&gt;=DATE(2026,7,1),0.76,0.725)))))</f>
      </c>
      <c r="J237" s="12">
        <f>IF(OR(G237="",I237=""),"",ROUND(G237*I237,2))</f>
      </c>
      <c r="K237" s="12"/>
    </row>
    <row r="238" spans="1:11" x14ac:dyDescent="0.25">
      <c r="A238" s="13"/>
      <c r="B238" s="14"/>
      <c r="C238" s="14"/>
      <c r="D238" s="14"/>
      <c r="E238" s="15"/>
      <c r="F238" s="15"/>
      <c r="G238" s="15">
        <f>IF(AND(ISNUMBER(E238),ISNUMBER(F238),F238&gt;E238),F238-E238,"")</f>
      </c>
      <c r="H238" s="14"/>
      <c r="I238" s="16">
        <f>IF(OR(A238="",G238=""),"",IF(H238="Personal",0,IF(H238="Medical",IF(A238&gt;=DATE(2026,7,1),0.235,0.205),IF(H238="Charity",0.14,IF(A238&gt;=DATE(2026,7,1),0.76,0.725)))))</f>
      </c>
      <c r="J238" s="17">
        <f>IF(OR(G238="",I238=""),"",ROUND(G238*I238,2))</f>
      </c>
      <c r="K238" s="17"/>
    </row>
    <row r="239" spans="1:11" x14ac:dyDescent="0.25">
      <c r="A239" s="9"/>
      <c r="E239" s="10"/>
      <c r="F239" s="10"/>
      <c r="G239" s="10">
        <f>IF(AND(ISNUMBER(E239),ISNUMBER(F239),F239&gt;E239),F239-E239,"")</f>
      </c>
      <c r="I239" s="11">
        <f>IF(OR(A239="",G239=""),"",IF(H239="Personal",0,IF(H239="Medical",IF(A239&gt;=DATE(2026,7,1),0.235,0.205),IF(H239="Charity",0.14,IF(A239&gt;=DATE(2026,7,1),0.76,0.725)))))</f>
      </c>
      <c r="J239" s="12">
        <f>IF(OR(G239="",I239=""),"",ROUND(G239*I239,2))</f>
      </c>
      <c r="K239" s="12"/>
    </row>
    <row r="240" spans="1:11" x14ac:dyDescent="0.25">
      <c r="A240" s="13"/>
      <c r="B240" s="14"/>
      <c r="C240" s="14"/>
      <c r="D240" s="14"/>
      <c r="E240" s="15"/>
      <c r="F240" s="15"/>
      <c r="G240" s="15">
        <f>IF(AND(ISNUMBER(E240),ISNUMBER(F240),F240&gt;E240),F240-E240,"")</f>
      </c>
      <c r="H240" s="14"/>
      <c r="I240" s="16">
        <f>IF(OR(A240="",G240=""),"",IF(H240="Personal",0,IF(H240="Medical",IF(A240&gt;=DATE(2026,7,1),0.235,0.205),IF(H240="Charity",0.14,IF(A240&gt;=DATE(2026,7,1),0.76,0.725)))))</f>
      </c>
      <c r="J240" s="17">
        <f>IF(OR(G240="",I240=""),"",ROUND(G240*I240,2))</f>
      </c>
      <c r="K240" s="17"/>
    </row>
    <row r="241" spans="1:11" x14ac:dyDescent="0.25">
      <c r="A241" s="9"/>
      <c r="E241" s="10"/>
      <c r="F241" s="10"/>
      <c r="G241" s="10">
        <f>IF(AND(ISNUMBER(E241),ISNUMBER(F241),F241&gt;E241),F241-E241,"")</f>
      </c>
      <c r="I241" s="11">
        <f>IF(OR(A241="",G241=""),"",IF(H241="Personal",0,IF(H241="Medical",IF(A241&gt;=DATE(2026,7,1),0.235,0.205),IF(H241="Charity",0.14,IF(A241&gt;=DATE(2026,7,1),0.76,0.725)))))</f>
      </c>
      <c r="J241" s="12">
        <f>IF(OR(G241="",I241=""),"",ROUND(G241*I241,2))</f>
      </c>
      <c r="K241" s="12"/>
    </row>
    <row r="242" spans="1:11" x14ac:dyDescent="0.25">
      <c r="A242" s="13"/>
      <c r="B242" s="14"/>
      <c r="C242" s="14"/>
      <c r="D242" s="14"/>
      <c r="E242" s="15"/>
      <c r="F242" s="15"/>
      <c r="G242" s="15">
        <f>IF(AND(ISNUMBER(E242),ISNUMBER(F242),F242&gt;E242),F242-E242,"")</f>
      </c>
      <c r="H242" s="14"/>
      <c r="I242" s="16">
        <f>IF(OR(A242="",G242=""),"",IF(H242="Personal",0,IF(H242="Medical",IF(A242&gt;=DATE(2026,7,1),0.235,0.205),IF(H242="Charity",0.14,IF(A242&gt;=DATE(2026,7,1),0.76,0.725)))))</f>
      </c>
      <c r="J242" s="17">
        <f>IF(OR(G242="",I242=""),"",ROUND(G242*I242,2))</f>
      </c>
      <c r="K242" s="17"/>
    </row>
    <row r="243" spans="1:11" x14ac:dyDescent="0.25">
      <c r="A243" s="9"/>
      <c r="E243" s="10"/>
      <c r="F243" s="10"/>
      <c r="G243" s="10">
        <f>IF(AND(ISNUMBER(E243),ISNUMBER(F243),F243&gt;E243),F243-E243,"")</f>
      </c>
      <c r="I243" s="11">
        <f>IF(OR(A243="",G243=""),"",IF(H243="Personal",0,IF(H243="Medical",IF(A243&gt;=DATE(2026,7,1),0.235,0.205),IF(H243="Charity",0.14,IF(A243&gt;=DATE(2026,7,1),0.76,0.725)))))</f>
      </c>
      <c r="J243" s="12">
        <f>IF(OR(G243="",I243=""),"",ROUND(G243*I243,2))</f>
      </c>
      <c r="K243" s="12"/>
    </row>
    <row r="244" spans="1:11" x14ac:dyDescent="0.25">
      <c r="A244" s="13"/>
      <c r="B244" s="14"/>
      <c r="C244" s="14"/>
      <c r="D244" s="14"/>
      <c r="E244" s="15"/>
      <c r="F244" s="15"/>
      <c r="G244" s="15">
        <f>IF(AND(ISNUMBER(E244),ISNUMBER(F244),F244&gt;E244),F244-E244,"")</f>
      </c>
      <c r="H244" s="14"/>
      <c r="I244" s="16">
        <f>IF(OR(A244="",G244=""),"",IF(H244="Personal",0,IF(H244="Medical",IF(A244&gt;=DATE(2026,7,1),0.235,0.205),IF(H244="Charity",0.14,IF(A244&gt;=DATE(2026,7,1),0.76,0.725)))))</f>
      </c>
      <c r="J244" s="17">
        <f>IF(OR(G244="",I244=""),"",ROUND(G244*I244,2))</f>
      </c>
      <c r="K244" s="17"/>
    </row>
    <row r="245" spans="1:11" x14ac:dyDescent="0.25">
      <c r="A245" s="9"/>
      <c r="E245" s="10"/>
      <c r="F245" s="10"/>
      <c r="G245" s="10">
        <f>IF(AND(ISNUMBER(E245),ISNUMBER(F245),F245&gt;E245),F245-E245,"")</f>
      </c>
      <c r="I245" s="11">
        <f>IF(OR(A245="",G245=""),"",IF(H245="Personal",0,IF(H245="Medical",IF(A245&gt;=DATE(2026,7,1),0.235,0.205),IF(H245="Charity",0.14,IF(A245&gt;=DATE(2026,7,1),0.76,0.725)))))</f>
      </c>
      <c r="J245" s="12">
        <f>IF(OR(G245="",I245=""),"",ROUND(G245*I245,2))</f>
      </c>
      <c r="K245" s="12"/>
    </row>
    <row r="246" spans="1:11" x14ac:dyDescent="0.25">
      <c r="A246" s="13"/>
      <c r="B246" s="14"/>
      <c r="C246" s="14"/>
      <c r="D246" s="14"/>
      <c r="E246" s="15"/>
      <c r="F246" s="15"/>
      <c r="G246" s="15">
        <f>IF(AND(ISNUMBER(E246),ISNUMBER(F246),F246&gt;E246),F246-E246,"")</f>
      </c>
      <c r="H246" s="14"/>
      <c r="I246" s="16">
        <f>IF(OR(A246="",G246=""),"",IF(H246="Personal",0,IF(H246="Medical",IF(A246&gt;=DATE(2026,7,1),0.235,0.205),IF(H246="Charity",0.14,IF(A246&gt;=DATE(2026,7,1),0.76,0.725)))))</f>
      </c>
      <c r="J246" s="17">
        <f>IF(OR(G246="",I246=""),"",ROUND(G246*I246,2))</f>
      </c>
      <c r="K246" s="17"/>
    </row>
    <row r="247" spans="1:11" x14ac:dyDescent="0.25">
      <c r="A247" s="9"/>
      <c r="E247" s="10"/>
      <c r="F247" s="10"/>
      <c r="G247" s="10">
        <f>IF(AND(ISNUMBER(E247),ISNUMBER(F247),F247&gt;E247),F247-E247,"")</f>
      </c>
      <c r="I247" s="11">
        <f>IF(OR(A247="",G247=""),"",IF(H247="Personal",0,IF(H247="Medical",IF(A247&gt;=DATE(2026,7,1),0.235,0.205),IF(H247="Charity",0.14,IF(A247&gt;=DATE(2026,7,1),0.76,0.725)))))</f>
      </c>
      <c r="J247" s="12">
        <f>IF(OR(G247="",I247=""),"",ROUND(G247*I247,2))</f>
      </c>
      <c r="K247" s="12"/>
    </row>
    <row r="248" spans="1:11" x14ac:dyDescent="0.25">
      <c r="A248" s="13"/>
      <c r="B248" s="14"/>
      <c r="C248" s="14"/>
      <c r="D248" s="14"/>
      <c r="E248" s="15"/>
      <c r="F248" s="15"/>
      <c r="G248" s="15">
        <f>IF(AND(ISNUMBER(E248),ISNUMBER(F248),F248&gt;E248),F248-E248,"")</f>
      </c>
      <c r="H248" s="14"/>
      <c r="I248" s="16">
        <f>IF(OR(A248="",G248=""),"",IF(H248="Personal",0,IF(H248="Medical",IF(A248&gt;=DATE(2026,7,1),0.235,0.205),IF(H248="Charity",0.14,IF(A248&gt;=DATE(2026,7,1),0.76,0.725)))))</f>
      </c>
      <c r="J248" s="17">
        <f>IF(OR(G248="",I248=""),"",ROUND(G248*I248,2))</f>
      </c>
      <c r="K248" s="17"/>
    </row>
    <row r="249" spans="1:11" x14ac:dyDescent="0.25">
      <c r="A249" s="9"/>
      <c r="E249" s="10"/>
      <c r="F249" s="10"/>
      <c r="G249" s="10">
        <f>IF(AND(ISNUMBER(E249),ISNUMBER(F249),F249&gt;E249),F249-E249,"")</f>
      </c>
      <c r="I249" s="11">
        <f>IF(OR(A249="",G249=""),"",IF(H249="Personal",0,IF(H249="Medical",IF(A249&gt;=DATE(2026,7,1),0.235,0.205),IF(H249="Charity",0.14,IF(A249&gt;=DATE(2026,7,1),0.76,0.725)))))</f>
      </c>
      <c r="J249" s="12">
        <f>IF(OR(G249="",I249=""),"",ROUND(G249*I249,2))</f>
      </c>
      <c r="K249" s="12"/>
    </row>
    <row r="250" spans="1:11" x14ac:dyDescent="0.25">
      <c r="A250" s="13"/>
      <c r="B250" s="14"/>
      <c r="C250" s="14"/>
      <c r="D250" s="14"/>
      <c r="E250" s="15"/>
      <c r="F250" s="15"/>
      <c r="G250" s="15">
        <f>IF(AND(ISNUMBER(E250),ISNUMBER(F250),F250&gt;E250),F250-E250,"")</f>
      </c>
      <c r="H250" s="14"/>
      <c r="I250" s="16">
        <f>IF(OR(A250="",G250=""),"",IF(H250="Personal",0,IF(H250="Medical",IF(A250&gt;=DATE(2026,7,1),0.235,0.205),IF(H250="Charity",0.14,IF(A250&gt;=DATE(2026,7,1),0.76,0.725)))))</f>
      </c>
      <c r="J250" s="17">
        <f>IF(OR(G250="",I250=""),"",ROUND(G250*I250,2))</f>
      </c>
      <c r="K250" s="17"/>
    </row>
    <row r="251" spans="1:11" x14ac:dyDescent="0.25">
      <c r="A251" s="9"/>
      <c r="E251" s="10"/>
      <c r="F251" s="10"/>
      <c r="G251" s="10">
        <f>IF(AND(ISNUMBER(E251),ISNUMBER(F251),F251&gt;E251),F251-E251,"")</f>
      </c>
      <c r="I251" s="11">
        <f>IF(OR(A251="",G251=""),"",IF(H251="Personal",0,IF(H251="Medical",IF(A251&gt;=DATE(2026,7,1),0.235,0.205),IF(H251="Charity",0.14,IF(A251&gt;=DATE(2026,7,1),0.76,0.725)))))</f>
      </c>
      <c r="J251" s="12">
        <f>IF(OR(G251="",I251=""),"",ROUND(G251*I251,2))</f>
      </c>
      <c r="K251" s="12"/>
    </row>
    <row r="252" spans="1:11" x14ac:dyDescent="0.25">
      <c r="A252" s="13"/>
      <c r="B252" s="14"/>
      <c r="C252" s="14"/>
      <c r="D252" s="14"/>
      <c r="E252" s="15"/>
      <c r="F252" s="15"/>
      <c r="G252" s="15">
        <f>IF(AND(ISNUMBER(E252),ISNUMBER(F252),F252&gt;E252),F252-E252,"")</f>
      </c>
      <c r="H252" s="14"/>
      <c r="I252" s="16">
        <f>IF(OR(A252="",G252=""),"",IF(H252="Personal",0,IF(H252="Medical",IF(A252&gt;=DATE(2026,7,1),0.235,0.205),IF(H252="Charity",0.14,IF(A252&gt;=DATE(2026,7,1),0.76,0.725)))))</f>
      </c>
      <c r="J252" s="17">
        <f>IF(OR(G252="",I252=""),"",ROUND(G252*I252,2))</f>
      </c>
      <c r="K252" s="17"/>
    </row>
    <row r="253" spans="1:11" x14ac:dyDescent="0.25">
      <c r="A253" s="9"/>
      <c r="E253" s="10"/>
      <c r="F253" s="10"/>
      <c r="G253" s="10">
        <f>IF(AND(ISNUMBER(E253),ISNUMBER(F253),F253&gt;E253),F253-E253,"")</f>
      </c>
      <c r="I253" s="11">
        <f>IF(OR(A253="",G253=""),"",IF(H253="Personal",0,IF(H253="Medical",IF(A253&gt;=DATE(2026,7,1),0.235,0.205),IF(H253="Charity",0.14,IF(A253&gt;=DATE(2026,7,1),0.76,0.725)))))</f>
      </c>
      <c r="J253" s="12">
        <f>IF(OR(G253="",I253=""),"",ROUND(G253*I253,2))</f>
      </c>
      <c r="K253" s="12"/>
    </row>
    <row r="254" spans="1:11" x14ac:dyDescent="0.25">
      <c r="A254" s="13"/>
      <c r="B254" s="14"/>
      <c r="C254" s="14"/>
      <c r="D254" s="14"/>
      <c r="E254" s="15"/>
      <c r="F254" s="15"/>
      <c r="G254" s="15">
        <f>IF(AND(ISNUMBER(E254),ISNUMBER(F254),F254&gt;E254),F254-E254,"")</f>
      </c>
      <c r="H254" s="14"/>
      <c r="I254" s="16">
        <f>IF(OR(A254="",G254=""),"",IF(H254="Personal",0,IF(H254="Medical",IF(A254&gt;=DATE(2026,7,1),0.235,0.205),IF(H254="Charity",0.14,IF(A254&gt;=DATE(2026,7,1),0.76,0.725)))))</f>
      </c>
      <c r="J254" s="17">
        <f>IF(OR(G254="",I254=""),"",ROUND(G254*I254,2))</f>
      </c>
      <c r="K254" s="17"/>
    </row>
    <row r="255" spans="1:11" x14ac:dyDescent="0.25">
      <c r="A255" s="9"/>
      <c r="E255" s="10"/>
      <c r="F255" s="10"/>
      <c r="G255" s="10">
        <f>IF(AND(ISNUMBER(E255),ISNUMBER(F255),F255&gt;E255),F255-E255,"")</f>
      </c>
      <c r="I255" s="11">
        <f>IF(OR(A255="",G255=""),"",IF(H255="Personal",0,IF(H255="Medical",IF(A255&gt;=DATE(2026,7,1),0.235,0.205),IF(H255="Charity",0.14,IF(A255&gt;=DATE(2026,7,1),0.76,0.725)))))</f>
      </c>
      <c r="J255" s="12">
        <f>IF(OR(G255="",I255=""),"",ROUND(G255*I255,2))</f>
      </c>
      <c r="K255" s="12"/>
    </row>
    <row r="256" spans="1:11" x14ac:dyDescent="0.25">
      <c r="A256" s="13"/>
      <c r="B256" s="14"/>
      <c r="C256" s="14"/>
      <c r="D256" s="14"/>
      <c r="E256" s="15"/>
      <c r="F256" s="15"/>
      <c r="G256" s="15">
        <f>IF(AND(ISNUMBER(E256),ISNUMBER(F256),F256&gt;E256),F256-E256,"")</f>
      </c>
      <c r="H256" s="14"/>
      <c r="I256" s="16">
        <f>IF(OR(A256="",G256=""),"",IF(H256="Personal",0,IF(H256="Medical",IF(A256&gt;=DATE(2026,7,1),0.235,0.205),IF(H256="Charity",0.14,IF(A256&gt;=DATE(2026,7,1),0.76,0.725)))))</f>
      </c>
      <c r="J256" s="17">
        <f>IF(OR(G256="",I256=""),"",ROUND(G256*I256,2))</f>
      </c>
      <c r="K256" s="17"/>
    </row>
    <row r="257" spans="1:11" x14ac:dyDescent="0.25">
      <c r="A257" s="9"/>
      <c r="E257" s="10"/>
      <c r="F257" s="10"/>
      <c r="G257" s="10">
        <f>IF(AND(ISNUMBER(E257),ISNUMBER(F257),F257&gt;E257),F257-E257,"")</f>
      </c>
      <c r="I257" s="11">
        <f>IF(OR(A257="",G257=""),"",IF(H257="Personal",0,IF(H257="Medical",IF(A257&gt;=DATE(2026,7,1),0.235,0.205),IF(H257="Charity",0.14,IF(A257&gt;=DATE(2026,7,1),0.76,0.725)))))</f>
      </c>
      <c r="J257" s="12">
        <f>IF(OR(G257="",I257=""),"",ROUND(G257*I257,2))</f>
      </c>
      <c r="K257" s="12"/>
    </row>
    <row r="258" spans="1:11" x14ac:dyDescent="0.25">
      <c r="A258" s="13"/>
      <c r="B258" s="14"/>
      <c r="C258" s="14"/>
      <c r="D258" s="14"/>
      <c r="E258" s="15"/>
      <c r="F258" s="15"/>
      <c r="G258" s="15">
        <f>IF(AND(ISNUMBER(E258),ISNUMBER(F258),F258&gt;E258),F258-E258,"")</f>
      </c>
      <c r="H258" s="14"/>
      <c r="I258" s="16">
        <f>IF(OR(A258="",G258=""),"",IF(H258="Personal",0,IF(H258="Medical",IF(A258&gt;=DATE(2026,7,1),0.235,0.205),IF(H258="Charity",0.14,IF(A258&gt;=DATE(2026,7,1),0.76,0.725)))))</f>
      </c>
      <c r="J258" s="17">
        <f>IF(OR(G258="",I258=""),"",ROUND(G258*I258,2))</f>
      </c>
      <c r="K258" s="17"/>
    </row>
    <row r="259" spans="1:11" x14ac:dyDescent="0.25">
      <c r="A259" s="9"/>
      <c r="E259" s="10"/>
      <c r="F259" s="10"/>
      <c r="G259" s="10">
        <f>IF(AND(ISNUMBER(E259),ISNUMBER(F259),F259&gt;E259),F259-E259,"")</f>
      </c>
      <c r="I259" s="11">
        <f>IF(OR(A259="",G259=""),"",IF(H259="Personal",0,IF(H259="Medical",IF(A259&gt;=DATE(2026,7,1),0.235,0.205),IF(H259="Charity",0.14,IF(A259&gt;=DATE(2026,7,1),0.76,0.725)))))</f>
      </c>
      <c r="J259" s="12">
        <f>IF(OR(G259="",I259=""),"",ROUND(G259*I259,2))</f>
      </c>
      <c r="K259" s="12"/>
    </row>
    <row r="260" spans="1:11" x14ac:dyDescent="0.25">
      <c r="A260" s="13"/>
      <c r="B260" s="14"/>
      <c r="C260" s="14"/>
      <c r="D260" s="14"/>
      <c r="E260" s="15"/>
      <c r="F260" s="15"/>
      <c r="G260" s="15">
        <f>IF(AND(ISNUMBER(E260),ISNUMBER(F260),F260&gt;E260),F260-E260,"")</f>
      </c>
      <c r="H260" s="14"/>
      <c r="I260" s="16">
        <f>IF(OR(A260="",G260=""),"",IF(H260="Personal",0,IF(H260="Medical",IF(A260&gt;=DATE(2026,7,1),0.235,0.205),IF(H260="Charity",0.14,IF(A260&gt;=DATE(2026,7,1),0.76,0.725)))))</f>
      </c>
      <c r="J260" s="17">
        <f>IF(OR(G260="",I260=""),"",ROUND(G260*I260,2))</f>
      </c>
      <c r="K260" s="17"/>
    </row>
    <row r="261" spans="1:11" x14ac:dyDescent="0.25">
      <c r="A261" s="9"/>
      <c r="E261" s="10"/>
      <c r="F261" s="10"/>
      <c r="G261" s="10">
        <f>IF(AND(ISNUMBER(E261),ISNUMBER(F261),F261&gt;E261),F261-E261,"")</f>
      </c>
      <c r="I261" s="11">
        <f>IF(OR(A261="",G261=""),"",IF(H261="Personal",0,IF(H261="Medical",IF(A261&gt;=DATE(2026,7,1),0.235,0.205),IF(H261="Charity",0.14,IF(A261&gt;=DATE(2026,7,1),0.76,0.725)))))</f>
      </c>
      <c r="J261" s="12">
        <f>IF(OR(G261="",I261=""),"",ROUND(G261*I261,2))</f>
      </c>
      <c r="K261" s="12"/>
    </row>
    <row r="262" spans="1:11" x14ac:dyDescent="0.25">
      <c r="A262" s="13"/>
      <c r="B262" s="14"/>
      <c r="C262" s="14"/>
      <c r="D262" s="14"/>
      <c r="E262" s="15"/>
      <c r="F262" s="15"/>
      <c r="G262" s="15">
        <f>IF(AND(ISNUMBER(E262),ISNUMBER(F262),F262&gt;E262),F262-E262,"")</f>
      </c>
      <c r="H262" s="14"/>
      <c r="I262" s="16">
        <f>IF(OR(A262="",G262=""),"",IF(H262="Personal",0,IF(H262="Medical",IF(A262&gt;=DATE(2026,7,1),0.235,0.205),IF(H262="Charity",0.14,IF(A262&gt;=DATE(2026,7,1),0.76,0.725)))))</f>
      </c>
      <c r="J262" s="17">
        <f>IF(OR(G262="",I262=""),"",ROUND(G262*I262,2))</f>
      </c>
      <c r="K262" s="17"/>
    </row>
    <row r="263" spans="1:11" x14ac:dyDescent="0.25">
      <c r="A263" s="9"/>
      <c r="E263" s="10"/>
      <c r="F263" s="10"/>
      <c r="G263" s="10">
        <f>IF(AND(ISNUMBER(E263),ISNUMBER(F263),F263&gt;E263),F263-E263,"")</f>
      </c>
      <c r="I263" s="11">
        <f>IF(OR(A263="",G263=""),"",IF(H263="Personal",0,IF(H263="Medical",IF(A263&gt;=DATE(2026,7,1),0.235,0.205),IF(H263="Charity",0.14,IF(A263&gt;=DATE(2026,7,1),0.76,0.725)))))</f>
      </c>
      <c r="J263" s="12">
        <f>IF(OR(G263="",I263=""),"",ROUND(G263*I263,2))</f>
      </c>
      <c r="K263" s="12"/>
    </row>
    <row r="264" spans="1:11" x14ac:dyDescent="0.25">
      <c r="A264" s="13"/>
      <c r="B264" s="14"/>
      <c r="C264" s="14"/>
      <c r="D264" s="14"/>
      <c r="E264" s="15"/>
      <c r="F264" s="15"/>
      <c r="G264" s="15">
        <f>IF(AND(ISNUMBER(E264),ISNUMBER(F264),F264&gt;E264),F264-E264,"")</f>
      </c>
      <c r="H264" s="14"/>
      <c r="I264" s="16">
        <f>IF(OR(A264="",G264=""),"",IF(H264="Personal",0,IF(H264="Medical",IF(A264&gt;=DATE(2026,7,1),0.235,0.205),IF(H264="Charity",0.14,IF(A264&gt;=DATE(2026,7,1),0.76,0.725)))))</f>
      </c>
      <c r="J264" s="17">
        <f>IF(OR(G264="",I264=""),"",ROUND(G264*I264,2))</f>
      </c>
      <c r="K264" s="17"/>
    </row>
    <row r="265" spans="1:11" x14ac:dyDescent="0.25">
      <c r="A265" s="9"/>
      <c r="E265" s="10"/>
      <c r="F265" s="10"/>
      <c r="G265" s="10">
        <f>IF(AND(ISNUMBER(E265),ISNUMBER(F265),F265&gt;E265),F265-E265,"")</f>
      </c>
      <c r="I265" s="11">
        <f>IF(OR(A265="",G265=""),"",IF(H265="Personal",0,IF(H265="Medical",IF(A265&gt;=DATE(2026,7,1),0.235,0.205),IF(H265="Charity",0.14,IF(A265&gt;=DATE(2026,7,1),0.76,0.725)))))</f>
      </c>
      <c r="J265" s="12">
        <f>IF(OR(G265="",I265=""),"",ROUND(G265*I265,2))</f>
      </c>
      <c r="K265" s="12"/>
    </row>
    <row r="266" spans="1:11" x14ac:dyDescent="0.25">
      <c r="A266" s="13"/>
      <c r="B266" s="14"/>
      <c r="C266" s="14"/>
      <c r="D266" s="14"/>
      <c r="E266" s="15"/>
      <c r="F266" s="15"/>
      <c r="G266" s="15">
        <f>IF(AND(ISNUMBER(E266),ISNUMBER(F266),F266&gt;E266),F266-E266,"")</f>
      </c>
      <c r="H266" s="14"/>
      <c r="I266" s="16">
        <f>IF(OR(A266="",G266=""),"",IF(H266="Personal",0,IF(H266="Medical",IF(A266&gt;=DATE(2026,7,1),0.235,0.205),IF(H266="Charity",0.14,IF(A266&gt;=DATE(2026,7,1),0.76,0.725)))))</f>
      </c>
      <c r="J266" s="17">
        <f>IF(OR(G266="",I266=""),"",ROUND(G266*I266,2))</f>
      </c>
      <c r="K266" s="17"/>
    </row>
    <row r="267" spans="1:11" x14ac:dyDescent="0.25">
      <c r="A267" s="9"/>
      <c r="E267" s="10"/>
      <c r="F267" s="10"/>
      <c r="G267" s="10">
        <f>IF(AND(ISNUMBER(E267),ISNUMBER(F267),F267&gt;E267),F267-E267,"")</f>
      </c>
      <c r="I267" s="11">
        <f>IF(OR(A267="",G267=""),"",IF(H267="Personal",0,IF(H267="Medical",IF(A267&gt;=DATE(2026,7,1),0.235,0.205),IF(H267="Charity",0.14,IF(A267&gt;=DATE(2026,7,1),0.76,0.725)))))</f>
      </c>
      <c r="J267" s="12">
        <f>IF(OR(G267="",I267=""),"",ROUND(G267*I267,2))</f>
      </c>
      <c r="K267" s="12"/>
    </row>
    <row r="268" spans="1:11" x14ac:dyDescent="0.25">
      <c r="A268" s="13"/>
      <c r="B268" s="14"/>
      <c r="C268" s="14"/>
      <c r="D268" s="14"/>
      <c r="E268" s="15"/>
      <c r="F268" s="15"/>
      <c r="G268" s="15">
        <f>IF(AND(ISNUMBER(E268),ISNUMBER(F268),F268&gt;E268),F268-E268,"")</f>
      </c>
      <c r="H268" s="14"/>
      <c r="I268" s="16">
        <f>IF(OR(A268="",G268=""),"",IF(H268="Personal",0,IF(H268="Medical",IF(A268&gt;=DATE(2026,7,1),0.235,0.205),IF(H268="Charity",0.14,IF(A268&gt;=DATE(2026,7,1),0.76,0.725)))))</f>
      </c>
      <c r="J268" s="17">
        <f>IF(OR(G268="",I268=""),"",ROUND(G268*I268,2))</f>
      </c>
      <c r="K268" s="17"/>
    </row>
    <row r="269" spans="1:11" x14ac:dyDescent="0.25">
      <c r="A269" s="9"/>
      <c r="E269" s="10"/>
      <c r="F269" s="10"/>
      <c r="G269" s="10">
        <f>IF(AND(ISNUMBER(E269),ISNUMBER(F269),F269&gt;E269),F269-E269,"")</f>
      </c>
      <c r="I269" s="11">
        <f>IF(OR(A269="",G269=""),"",IF(H269="Personal",0,IF(H269="Medical",IF(A269&gt;=DATE(2026,7,1),0.235,0.205),IF(H269="Charity",0.14,IF(A269&gt;=DATE(2026,7,1),0.76,0.725)))))</f>
      </c>
      <c r="J269" s="12">
        <f>IF(OR(G269="",I269=""),"",ROUND(G269*I269,2))</f>
      </c>
      <c r="K269" s="12"/>
    </row>
    <row r="270" spans="1:11" x14ac:dyDescent="0.25">
      <c r="A270" s="13"/>
      <c r="B270" s="14"/>
      <c r="C270" s="14"/>
      <c r="D270" s="14"/>
      <c r="E270" s="15"/>
      <c r="F270" s="15"/>
      <c r="G270" s="15">
        <f>IF(AND(ISNUMBER(E270),ISNUMBER(F270),F270&gt;E270),F270-E270,"")</f>
      </c>
      <c r="H270" s="14"/>
      <c r="I270" s="16">
        <f>IF(OR(A270="",G270=""),"",IF(H270="Personal",0,IF(H270="Medical",IF(A270&gt;=DATE(2026,7,1),0.235,0.205),IF(H270="Charity",0.14,IF(A270&gt;=DATE(2026,7,1),0.76,0.725)))))</f>
      </c>
      <c r="J270" s="17">
        <f>IF(OR(G270="",I270=""),"",ROUND(G270*I270,2))</f>
      </c>
      <c r="K270" s="17"/>
    </row>
    <row r="271" spans="1:11" x14ac:dyDescent="0.25">
      <c r="A271" s="9"/>
      <c r="E271" s="10"/>
      <c r="F271" s="10"/>
      <c r="G271" s="10">
        <f>IF(AND(ISNUMBER(E271),ISNUMBER(F271),F271&gt;E271),F271-E271,"")</f>
      </c>
      <c r="I271" s="11">
        <f>IF(OR(A271="",G271=""),"",IF(H271="Personal",0,IF(H271="Medical",IF(A271&gt;=DATE(2026,7,1),0.235,0.205),IF(H271="Charity",0.14,IF(A271&gt;=DATE(2026,7,1),0.76,0.725)))))</f>
      </c>
      <c r="J271" s="12">
        <f>IF(OR(G271="",I271=""),"",ROUND(G271*I271,2))</f>
      </c>
      <c r="K271" s="12"/>
    </row>
    <row r="272" spans="1:11" x14ac:dyDescent="0.25">
      <c r="A272" s="13"/>
      <c r="B272" s="14"/>
      <c r="C272" s="14"/>
      <c r="D272" s="14"/>
      <c r="E272" s="15"/>
      <c r="F272" s="15"/>
      <c r="G272" s="15">
        <f>IF(AND(ISNUMBER(E272),ISNUMBER(F272),F272&gt;E272),F272-E272,"")</f>
      </c>
      <c r="H272" s="14"/>
      <c r="I272" s="16">
        <f>IF(OR(A272="",G272=""),"",IF(H272="Personal",0,IF(H272="Medical",IF(A272&gt;=DATE(2026,7,1),0.235,0.205),IF(H272="Charity",0.14,IF(A272&gt;=DATE(2026,7,1),0.76,0.725)))))</f>
      </c>
      <c r="J272" s="17">
        <f>IF(OR(G272="",I272=""),"",ROUND(G272*I272,2))</f>
      </c>
      <c r="K272" s="17"/>
    </row>
    <row r="273" spans="1:11" x14ac:dyDescent="0.25">
      <c r="A273" s="9"/>
      <c r="E273" s="10"/>
      <c r="F273" s="10"/>
      <c r="G273" s="10">
        <f>IF(AND(ISNUMBER(E273),ISNUMBER(F273),F273&gt;E273),F273-E273,"")</f>
      </c>
      <c r="I273" s="11">
        <f>IF(OR(A273="",G273=""),"",IF(H273="Personal",0,IF(H273="Medical",IF(A273&gt;=DATE(2026,7,1),0.235,0.205),IF(H273="Charity",0.14,IF(A273&gt;=DATE(2026,7,1),0.76,0.725)))))</f>
      </c>
      <c r="J273" s="12">
        <f>IF(OR(G273="",I273=""),"",ROUND(G273*I273,2))</f>
      </c>
      <c r="K273" s="12"/>
    </row>
    <row r="274" spans="1:11" x14ac:dyDescent="0.25">
      <c r="A274" s="13"/>
      <c r="B274" s="14"/>
      <c r="C274" s="14"/>
      <c r="D274" s="14"/>
      <c r="E274" s="15"/>
      <c r="F274" s="15"/>
      <c r="G274" s="15">
        <f>IF(AND(ISNUMBER(E274),ISNUMBER(F274),F274&gt;E274),F274-E274,"")</f>
      </c>
      <c r="H274" s="14"/>
      <c r="I274" s="16">
        <f>IF(OR(A274="",G274=""),"",IF(H274="Personal",0,IF(H274="Medical",IF(A274&gt;=DATE(2026,7,1),0.235,0.205),IF(H274="Charity",0.14,IF(A274&gt;=DATE(2026,7,1),0.76,0.725)))))</f>
      </c>
      <c r="J274" s="17">
        <f>IF(OR(G274="",I274=""),"",ROUND(G274*I274,2))</f>
      </c>
      <c r="K274" s="17"/>
    </row>
    <row r="275" spans="1:11" x14ac:dyDescent="0.25">
      <c r="A275" s="9"/>
      <c r="E275" s="10"/>
      <c r="F275" s="10"/>
      <c r="G275" s="10">
        <f>IF(AND(ISNUMBER(E275),ISNUMBER(F275),F275&gt;E275),F275-E275,"")</f>
      </c>
      <c r="I275" s="11">
        <f>IF(OR(A275="",G275=""),"",IF(H275="Personal",0,IF(H275="Medical",IF(A275&gt;=DATE(2026,7,1),0.235,0.205),IF(H275="Charity",0.14,IF(A275&gt;=DATE(2026,7,1),0.76,0.725)))))</f>
      </c>
      <c r="J275" s="12">
        <f>IF(OR(G275="",I275=""),"",ROUND(G275*I275,2))</f>
      </c>
      <c r="K275" s="12"/>
    </row>
    <row r="276" spans="1:11" x14ac:dyDescent="0.25">
      <c r="A276" s="13"/>
      <c r="B276" s="14"/>
      <c r="C276" s="14"/>
      <c r="D276" s="14"/>
      <c r="E276" s="15"/>
      <c r="F276" s="15"/>
      <c r="G276" s="15">
        <f>IF(AND(ISNUMBER(E276),ISNUMBER(F276),F276&gt;E276),F276-E276,"")</f>
      </c>
      <c r="H276" s="14"/>
      <c r="I276" s="16">
        <f>IF(OR(A276="",G276=""),"",IF(H276="Personal",0,IF(H276="Medical",IF(A276&gt;=DATE(2026,7,1),0.235,0.205),IF(H276="Charity",0.14,IF(A276&gt;=DATE(2026,7,1),0.76,0.725)))))</f>
      </c>
      <c r="J276" s="17">
        <f>IF(OR(G276="",I276=""),"",ROUND(G276*I276,2))</f>
      </c>
      <c r="K276" s="17"/>
    </row>
    <row r="277" spans="1:11" x14ac:dyDescent="0.25">
      <c r="A277" s="9"/>
      <c r="E277" s="10"/>
      <c r="F277" s="10"/>
      <c r="G277" s="10">
        <f>IF(AND(ISNUMBER(E277),ISNUMBER(F277),F277&gt;E277),F277-E277,"")</f>
      </c>
      <c r="I277" s="11">
        <f>IF(OR(A277="",G277=""),"",IF(H277="Personal",0,IF(H277="Medical",IF(A277&gt;=DATE(2026,7,1),0.235,0.205),IF(H277="Charity",0.14,IF(A277&gt;=DATE(2026,7,1),0.76,0.725)))))</f>
      </c>
      <c r="J277" s="12">
        <f>IF(OR(G277="",I277=""),"",ROUND(G277*I277,2))</f>
      </c>
      <c r="K277" s="12"/>
    </row>
    <row r="278" spans="1:11" x14ac:dyDescent="0.25">
      <c r="A278" s="13"/>
      <c r="B278" s="14"/>
      <c r="C278" s="14"/>
      <c r="D278" s="14"/>
      <c r="E278" s="15"/>
      <c r="F278" s="15"/>
      <c r="G278" s="15">
        <f>IF(AND(ISNUMBER(E278),ISNUMBER(F278),F278&gt;E278),F278-E278,"")</f>
      </c>
      <c r="H278" s="14"/>
      <c r="I278" s="16">
        <f>IF(OR(A278="",G278=""),"",IF(H278="Personal",0,IF(H278="Medical",IF(A278&gt;=DATE(2026,7,1),0.235,0.205),IF(H278="Charity",0.14,IF(A278&gt;=DATE(2026,7,1),0.76,0.725)))))</f>
      </c>
      <c r="J278" s="17">
        <f>IF(OR(G278="",I278=""),"",ROUND(G278*I278,2))</f>
      </c>
      <c r="K278" s="17"/>
    </row>
    <row r="279" spans="1:11" x14ac:dyDescent="0.25">
      <c r="A279" s="9"/>
      <c r="E279" s="10"/>
      <c r="F279" s="10"/>
      <c r="G279" s="10">
        <f>IF(AND(ISNUMBER(E279),ISNUMBER(F279),F279&gt;E279),F279-E279,"")</f>
      </c>
      <c r="I279" s="11">
        <f>IF(OR(A279="",G279=""),"",IF(H279="Personal",0,IF(H279="Medical",IF(A279&gt;=DATE(2026,7,1),0.235,0.205),IF(H279="Charity",0.14,IF(A279&gt;=DATE(2026,7,1),0.76,0.725)))))</f>
      </c>
      <c r="J279" s="12">
        <f>IF(OR(G279="",I279=""),"",ROUND(G279*I279,2))</f>
      </c>
      <c r="K279" s="12"/>
    </row>
    <row r="280" spans="1:11" x14ac:dyDescent="0.25">
      <c r="A280" s="13"/>
      <c r="B280" s="14"/>
      <c r="C280" s="14"/>
      <c r="D280" s="14"/>
      <c r="E280" s="15"/>
      <c r="F280" s="15"/>
      <c r="G280" s="15">
        <f>IF(AND(ISNUMBER(E280),ISNUMBER(F280),F280&gt;E280),F280-E280,"")</f>
      </c>
      <c r="H280" s="14"/>
      <c r="I280" s="16">
        <f>IF(OR(A280="",G280=""),"",IF(H280="Personal",0,IF(H280="Medical",IF(A280&gt;=DATE(2026,7,1),0.235,0.205),IF(H280="Charity",0.14,IF(A280&gt;=DATE(2026,7,1),0.76,0.725)))))</f>
      </c>
      <c r="J280" s="17">
        <f>IF(OR(G280="",I280=""),"",ROUND(G280*I280,2))</f>
      </c>
      <c r="K280" s="17"/>
    </row>
    <row r="281" spans="1:11" x14ac:dyDescent="0.25">
      <c r="A281" s="9"/>
      <c r="E281" s="10"/>
      <c r="F281" s="10"/>
      <c r="G281" s="10">
        <f>IF(AND(ISNUMBER(E281),ISNUMBER(F281),F281&gt;E281),F281-E281,"")</f>
      </c>
      <c r="I281" s="11">
        <f>IF(OR(A281="",G281=""),"",IF(H281="Personal",0,IF(H281="Medical",IF(A281&gt;=DATE(2026,7,1),0.235,0.205),IF(H281="Charity",0.14,IF(A281&gt;=DATE(2026,7,1),0.76,0.725)))))</f>
      </c>
      <c r="J281" s="12">
        <f>IF(OR(G281="",I281=""),"",ROUND(G281*I281,2))</f>
      </c>
      <c r="K281" s="12"/>
    </row>
    <row r="282" spans="1:11" x14ac:dyDescent="0.25">
      <c r="A282" s="13"/>
      <c r="B282" s="14"/>
      <c r="C282" s="14"/>
      <c r="D282" s="14"/>
      <c r="E282" s="15"/>
      <c r="F282" s="15"/>
      <c r="G282" s="15">
        <f>IF(AND(ISNUMBER(E282),ISNUMBER(F282),F282&gt;E282),F282-E282,"")</f>
      </c>
      <c r="H282" s="14"/>
      <c r="I282" s="16">
        <f>IF(OR(A282="",G282=""),"",IF(H282="Personal",0,IF(H282="Medical",IF(A282&gt;=DATE(2026,7,1),0.235,0.205),IF(H282="Charity",0.14,IF(A282&gt;=DATE(2026,7,1),0.76,0.725)))))</f>
      </c>
      <c r="J282" s="17">
        <f>IF(OR(G282="",I282=""),"",ROUND(G282*I282,2))</f>
      </c>
      <c r="K282" s="17"/>
    </row>
    <row r="283" spans="1:11" x14ac:dyDescent="0.25">
      <c r="A283" s="9"/>
      <c r="E283" s="10"/>
      <c r="F283" s="10"/>
      <c r="G283" s="10">
        <f>IF(AND(ISNUMBER(E283),ISNUMBER(F283),F283&gt;E283),F283-E283,"")</f>
      </c>
      <c r="I283" s="11">
        <f>IF(OR(A283="",G283=""),"",IF(H283="Personal",0,IF(H283="Medical",IF(A283&gt;=DATE(2026,7,1),0.235,0.205),IF(H283="Charity",0.14,IF(A283&gt;=DATE(2026,7,1),0.76,0.725)))))</f>
      </c>
      <c r="J283" s="12">
        <f>IF(OR(G283="",I283=""),"",ROUND(G283*I283,2))</f>
      </c>
      <c r="K283" s="12"/>
    </row>
    <row r="284" spans="1:11" x14ac:dyDescent="0.25">
      <c r="A284" s="13"/>
      <c r="B284" s="14"/>
      <c r="C284" s="14"/>
      <c r="D284" s="14"/>
      <c r="E284" s="15"/>
      <c r="F284" s="15"/>
      <c r="G284" s="15">
        <f>IF(AND(ISNUMBER(E284),ISNUMBER(F284),F284&gt;E284),F284-E284,"")</f>
      </c>
      <c r="H284" s="14"/>
      <c r="I284" s="16">
        <f>IF(OR(A284="",G284=""),"",IF(H284="Personal",0,IF(H284="Medical",IF(A284&gt;=DATE(2026,7,1),0.235,0.205),IF(H284="Charity",0.14,IF(A284&gt;=DATE(2026,7,1),0.76,0.725)))))</f>
      </c>
      <c r="J284" s="17">
        <f>IF(OR(G284="",I284=""),"",ROUND(G284*I284,2))</f>
      </c>
      <c r="K284" s="17"/>
    </row>
    <row r="285" spans="1:11" x14ac:dyDescent="0.25">
      <c r="A285" s="9"/>
      <c r="E285" s="10"/>
      <c r="F285" s="10"/>
      <c r="G285" s="10">
        <f>IF(AND(ISNUMBER(E285),ISNUMBER(F285),F285&gt;E285),F285-E285,"")</f>
      </c>
      <c r="I285" s="11">
        <f>IF(OR(A285="",G285=""),"",IF(H285="Personal",0,IF(H285="Medical",IF(A285&gt;=DATE(2026,7,1),0.235,0.205),IF(H285="Charity",0.14,IF(A285&gt;=DATE(2026,7,1),0.76,0.725)))))</f>
      </c>
      <c r="J285" s="12">
        <f>IF(OR(G285="",I285=""),"",ROUND(G285*I285,2))</f>
      </c>
      <c r="K285" s="12"/>
    </row>
    <row r="286" spans="1:11" x14ac:dyDescent="0.25">
      <c r="A286" s="13"/>
      <c r="B286" s="14"/>
      <c r="C286" s="14"/>
      <c r="D286" s="14"/>
      <c r="E286" s="15"/>
      <c r="F286" s="15"/>
      <c r="G286" s="15">
        <f>IF(AND(ISNUMBER(E286),ISNUMBER(F286),F286&gt;E286),F286-E286,"")</f>
      </c>
      <c r="H286" s="14"/>
      <c r="I286" s="16">
        <f>IF(OR(A286="",G286=""),"",IF(H286="Personal",0,IF(H286="Medical",IF(A286&gt;=DATE(2026,7,1),0.235,0.205),IF(H286="Charity",0.14,IF(A286&gt;=DATE(2026,7,1),0.76,0.725)))))</f>
      </c>
      <c r="J286" s="17">
        <f>IF(OR(G286="",I286=""),"",ROUND(G286*I286,2))</f>
      </c>
      <c r="K286" s="17"/>
    </row>
    <row r="287" spans="1:11" x14ac:dyDescent="0.25">
      <c r="A287" s="9"/>
      <c r="E287" s="10"/>
      <c r="F287" s="10"/>
      <c r="G287" s="10">
        <f>IF(AND(ISNUMBER(E287),ISNUMBER(F287),F287&gt;E287),F287-E287,"")</f>
      </c>
      <c r="I287" s="11">
        <f>IF(OR(A287="",G287=""),"",IF(H287="Personal",0,IF(H287="Medical",IF(A287&gt;=DATE(2026,7,1),0.235,0.205),IF(H287="Charity",0.14,IF(A287&gt;=DATE(2026,7,1),0.76,0.725)))))</f>
      </c>
      <c r="J287" s="12">
        <f>IF(OR(G287="",I287=""),"",ROUND(G287*I287,2))</f>
      </c>
      <c r="K287" s="12"/>
    </row>
    <row r="288" spans="1:11" x14ac:dyDescent="0.25">
      <c r="A288" s="13"/>
      <c r="B288" s="14"/>
      <c r="C288" s="14"/>
      <c r="D288" s="14"/>
      <c r="E288" s="15"/>
      <c r="F288" s="15"/>
      <c r="G288" s="15">
        <f>IF(AND(ISNUMBER(E288),ISNUMBER(F288),F288&gt;E288),F288-E288,"")</f>
      </c>
      <c r="H288" s="14"/>
      <c r="I288" s="16">
        <f>IF(OR(A288="",G288=""),"",IF(H288="Personal",0,IF(H288="Medical",IF(A288&gt;=DATE(2026,7,1),0.235,0.205),IF(H288="Charity",0.14,IF(A288&gt;=DATE(2026,7,1),0.76,0.725)))))</f>
      </c>
      <c r="J288" s="17">
        <f>IF(OR(G288="",I288=""),"",ROUND(G288*I288,2))</f>
      </c>
      <c r="K288" s="17"/>
    </row>
    <row r="289" spans="1:11" x14ac:dyDescent="0.25">
      <c r="A289" s="9"/>
      <c r="E289" s="10"/>
      <c r="F289" s="10"/>
      <c r="G289" s="10">
        <f>IF(AND(ISNUMBER(E289),ISNUMBER(F289),F289&gt;E289),F289-E289,"")</f>
      </c>
      <c r="I289" s="11">
        <f>IF(OR(A289="",G289=""),"",IF(H289="Personal",0,IF(H289="Medical",IF(A289&gt;=DATE(2026,7,1),0.235,0.205),IF(H289="Charity",0.14,IF(A289&gt;=DATE(2026,7,1),0.76,0.725)))))</f>
      </c>
      <c r="J289" s="12">
        <f>IF(OR(G289="",I289=""),"",ROUND(G289*I289,2))</f>
      </c>
      <c r="K289" s="12"/>
    </row>
    <row r="290" spans="1:11" x14ac:dyDescent="0.25">
      <c r="A290" s="13"/>
      <c r="B290" s="14"/>
      <c r="C290" s="14"/>
      <c r="D290" s="14"/>
      <c r="E290" s="15"/>
      <c r="F290" s="15"/>
      <c r="G290" s="15">
        <f>IF(AND(ISNUMBER(E290),ISNUMBER(F290),F290&gt;E290),F290-E290,"")</f>
      </c>
      <c r="H290" s="14"/>
      <c r="I290" s="16">
        <f>IF(OR(A290="",G290=""),"",IF(H290="Personal",0,IF(H290="Medical",IF(A290&gt;=DATE(2026,7,1),0.235,0.205),IF(H290="Charity",0.14,IF(A290&gt;=DATE(2026,7,1),0.76,0.725)))))</f>
      </c>
      <c r="J290" s="17">
        <f>IF(OR(G290="",I290=""),"",ROUND(G290*I290,2))</f>
      </c>
      <c r="K290" s="17"/>
    </row>
    <row r="291" spans="1:11" x14ac:dyDescent="0.25">
      <c r="A291" s="9"/>
      <c r="E291" s="10"/>
      <c r="F291" s="10"/>
      <c r="G291" s="10">
        <f>IF(AND(ISNUMBER(E291),ISNUMBER(F291),F291&gt;E291),F291-E291,"")</f>
      </c>
      <c r="I291" s="11">
        <f>IF(OR(A291="",G291=""),"",IF(H291="Personal",0,IF(H291="Medical",IF(A291&gt;=DATE(2026,7,1),0.235,0.205),IF(H291="Charity",0.14,IF(A291&gt;=DATE(2026,7,1),0.76,0.725)))))</f>
      </c>
      <c r="J291" s="12">
        <f>IF(OR(G291="",I291=""),"",ROUND(G291*I291,2))</f>
      </c>
      <c r="K291" s="12"/>
    </row>
    <row r="292" spans="1:11" x14ac:dyDescent="0.25">
      <c r="A292" s="13"/>
      <c r="B292" s="14"/>
      <c r="C292" s="14"/>
      <c r="D292" s="14"/>
      <c r="E292" s="15"/>
      <c r="F292" s="15"/>
      <c r="G292" s="15">
        <f>IF(AND(ISNUMBER(E292),ISNUMBER(F292),F292&gt;E292),F292-E292,"")</f>
      </c>
      <c r="H292" s="14"/>
      <c r="I292" s="16">
        <f>IF(OR(A292="",G292=""),"",IF(H292="Personal",0,IF(H292="Medical",IF(A292&gt;=DATE(2026,7,1),0.235,0.205),IF(H292="Charity",0.14,IF(A292&gt;=DATE(2026,7,1),0.76,0.725)))))</f>
      </c>
      <c r="J292" s="17">
        <f>IF(OR(G292="",I292=""),"",ROUND(G292*I292,2))</f>
      </c>
      <c r="K292" s="17"/>
    </row>
    <row r="293" spans="1:11" x14ac:dyDescent="0.25">
      <c r="A293" s="9"/>
      <c r="E293" s="10"/>
      <c r="F293" s="10"/>
      <c r="G293" s="10">
        <f>IF(AND(ISNUMBER(E293),ISNUMBER(F293),F293&gt;E293),F293-E293,"")</f>
      </c>
      <c r="I293" s="11">
        <f>IF(OR(A293="",G293=""),"",IF(H293="Personal",0,IF(H293="Medical",IF(A293&gt;=DATE(2026,7,1),0.235,0.205),IF(H293="Charity",0.14,IF(A293&gt;=DATE(2026,7,1),0.76,0.725)))))</f>
      </c>
      <c r="J293" s="12">
        <f>IF(OR(G293="",I293=""),"",ROUND(G293*I293,2))</f>
      </c>
      <c r="K293" s="12"/>
    </row>
    <row r="294" spans="1:11" x14ac:dyDescent="0.25">
      <c r="A294" s="13"/>
      <c r="B294" s="14"/>
      <c r="C294" s="14"/>
      <c r="D294" s="14"/>
      <c r="E294" s="15"/>
      <c r="F294" s="15"/>
      <c r="G294" s="15">
        <f>IF(AND(ISNUMBER(E294),ISNUMBER(F294),F294&gt;E294),F294-E294,"")</f>
      </c>
      <c r="H294" s="14"/>
      <c r="I294" s="16">
        <f>IF(OR(A294="",G294=""),"",IF(H294="Personal",0,IF(H294="Medical",IF(A294&gt;=DATE(2026,7,1),0.235,0.205),IF(H294="Charity",0.14,IF(A294&gt;=DATE(2026,7,1),0.76,0.725)))))</f>
      </c>
      <c r="J294" s="17">
        <f>IF(OR(G294="",I294=""),"",ROUND(G294*I294,2))</f>
      </c>
      <c r="K294" s="17"/>
    </row>
    <row r="295" spans="1:11" x14ac:dyDescent="0.25">
      <c r="A295" s="9"/>
      <c r="E295" s="10"/>
      <c r="F295" s="10"/>
      <c r="G295" s="10">
        <f>IF(AND(ISNUMBER(E295),ISNUMBER(F295),F295&gt;E295),F295-E295,"")</f>
      </c>
      <c r="I295" s="11">
        <f>IF(OR(A295="",G295=""),"",IF(H295="Personal",0,IF(H295="Medical",IF(A295&gt;=DATE(2026,7,1),0.235,0.205),IF(H295="Charity",0.14,IF(A295&gt;=DATE(2026,7,1),0.76,0.725)))))</f>
      </c>
      <c r="J295" s="12">
        <f>IF(OR(G295="",I295=""),"",ROUND(G295*I295,2))</f>
      </c>
      <c r="K295" s="12"/>
    </row>
    <row r="296" spans="1:11" x14ac:dyDescent="0.25">
      <c r="A296" s="13"/>
      <c r="B296" s="14"/>
      <c r="C296" s="14"/>
      <c r="D296" s="14"/>
      <c r="E296" s="15"/>
      <c r="F296" s="15"/>
      <c r="G296" s="15">
        <f>IF(AND(ISNUMBER(E296),ISNUMBER(F296),F296&gt;E296),F296-E296,"")</f>
      </c>
      <c r="H296" s="14"/>
      <c r="I296" s="16">
        <f>IF(OR(A296="",G296=""),"",IF(H296="Personal",0,IF(H296="Medical",IF(A296&gt;=DATE(2026,7,1),0.235,0.205),IF(H296="Charity",0.14,IF(A296&gt;=DATE(2026,7,1),0.76,0.725)))))</f>
      </c>
      <c r="J296" s="17">
        <f>IF(OR(G296="",I296=""),"",ROUND(G296*I296,2))</f>
      </c>
      <c r="K296" s="17"/>
    </row>
    <row r="297" spans="1:11" x14ac:dyDescent="0.25">
      <c r="A297" s="9"/>
      <c r="E297" s="10"/>
      <c r="F297" s="10"/>
      <c r="G297" s="10">
        <f>IF(AND(ISNUMBER(E297),ISNUMBER(F297),F297&gt;E297),F297-E297,"")</f>
      </c>
      <c r="I297" s="11">
        <f>IF(OR(A297="",G297=""),"",IF(H297="Personal",0,IF(H297="Medical",IF(A297&gt;=DATE(2026,7,1),0.235,0.205),IF(H297="Charity",0.14,IF(A297&gt;=DATE(2026,7,1),0.76,0.725)))))</f>
      </c>
      <c r="J297" s="12">
        <f>IF(OR(G297="",I297=""),"",ROUND(G297*I297,2))</f>
      </c>
      <c r="K297" s="12"/>
    </row>
    <row r="298" spans="1:11" x14ac:dyDescent="0.25">
      <c r="A298" s="13"/>
      <c r="B298" s="14"/>
      <c r="C298" s="14"/>
      <c r="D298" s="14"/>
      <c r="E298" s="15"/>
      <c r="F298" s="15"/>
      <c r="G298" s="15">
        <f>IF(AND(ISNUMBER(E298),ISNUMBER(F298),F298&gt;E298),F298-E298,"")</f>
      </c>
      <c r="H298" s="14"/>
      <c r="I298" s="16">
        <f>IF(OR(A298="",G298=""),"",IF(H298="Personal",0,IF(H298="Medical",IF(A298&gt;=DATE(2026,7,1),0.235,0.205),IF(H298="Charity",0.14,IF(A298&gt;=DATE(2026,7,1),0.76,0.725)))))</f>
      </c>
      <c r="J298" s="17">
        <f>IF(OR(G298="",I298=""),"",ROUND(G298*I298,2))</f>
      </c>
      <c r="K298" s="17"/>
    </row>
    <row r="299" spans="1:11" x14ac:dyDescent="0.25">
      <c r="A299" s="9"/>
      <c r="E299" s="10"/>
      <c r="F299" s="10"/>
      <c r="G299" s="10">
        <f>IF(AND(ISNUMBER(E299),ISNUMBER(F299),F299&gt;E299),F299-E299,"")</f>
      </c>
      <c r="I299" s="11">
        <f>IF(OR(A299="",G299=""),"",IF(H299="Personal",0,IF(H299="Medical",IF(A299&gt;=DATE(2026,7,1),0.235,0.205),IF(H299="Charity",0.14,IF(A299&gt;=DATE(2026,7,1),0.76,0.725)))))</f>
      </c>
      <c r="J299" s="12">
        <f>IF(OR(G299="",I299=""),"",ROUND(G299*I299,2))</f>
      </c>
      <c r="K299" s="12"/>
    </row>
    <row r="300" spans="1:11" x14ac:dyDescent="0.25">
      <c r="A300" s="13"/>
      <c r="B300" s="14"/>
      <c r="C300" s="14"/>
      <c r="D300" s="14"/>
      <c r="E300" s="15"/>
      <c r="F300" s="15"/>
      <c r="G300" s="15">
        <f>IF(AND(ISNUMBER(E300),ISNUMBER(F300),F300&gt;E300),F300-E300,"")</f>
      </c>
      <c r="H300" s="14"/>
      <c r="I300" s="16">
        <f>IF(OR(A300="",G300=""),"",IF(H300="Personal",0,IF(H300="Medical",IF(A300&gt;=DATE(2026,7,1),0.235,0.205),IF(H300="Charity",0.14,IF(A300&gt;=DATE(2026,7,1),0.76,0.725)))))</f>
      </c>
      <c r="J300" s="17">
        <f>IF(OR(G300="",I300=""),"",ROUND(G300*I300,2))</f>
      </c>
      <c r="K300" s="17"/>
    </row>
    <row r="301" spans="1:11" x14ac:dyDescent="0.25">
      <c r="A301" s="9"/>
      <c r="E301" s="10"/>
      <c r="F301" s="10"/>
      <c r="G301" s="10">
        <f>IF(AND(ISNUMBER(E301),ISNUMBER(F301),F301&gt;E301),F301-E301,"")</f>
      </c>
      <c r="I301" s="11">
        <f>IF(OR(A301="",G301=""),"",IF(H301="Personal",0,IF(H301="Medical",IF(A301&gt;=DATE(2026,7,1),0.235,0.205),IF(H301="Charity",0.14,IF(A301&gt;=DATE(2026,7,1),0.76,0.725)))))</f>
      </c>
      <c r="J301" s="12">
        <f>IF(OR(G301="",I301=""),"",ROUND(G301*I301,2))</f>
      </c>
      <c r="K301" s="12"/>
    </row>
    <row r="302" spans="1:11" x14ac:dyDescent="0.25">
      <c r="A302" s="13"/>
      <c r="B302" s="14"/>
      <c r="C302" s="14"/>
      <c r="D302" s="14"/>
      <c r="E302" s="15"/>
      <c r="F302" s="15"/>
      <c r="G302" s="15">
        <f>IF(AND(ISNUMBER(E302),ISNUMBER(F302),F302&gt;E302),F302-E302,"")</f>
      </c>
      <c r="H302" s="14"/>
      <c r="I302" s="16">
        <f>IF(OR(A302="",G302=""),"",IF(H302="Personal",0,IF(H302="Medical",IF(A302&gt;=DATE(2026,7,1),0.235,0.205),IF(H302="Charity",0.14,IF(A302&gt;=DATE(2026,7,1),0.76,0.725)))))</f>
      </c>
      <c r="J302" s="17">
        <f>IF(OR(G302="",I302=""),"",ROUND(G302*I302,2))</f>
      </c>
      <c r="K302" s="17"/>
    </row>
    <row r="303" spans="1:11" x14ac:dyDescent="0.25">
      <c r="A303" s="9"/>
      <c r="E303" s="10"/>
      <c r="F303" s="10"/>
      <c r="G303" s="10">
        <f>IF(AND(ISNUMBER(E303),ISNUMBER(F303),F303&gt;E303),F303-E303,"")</f>
      </c>
      <c r="I303" s="11">
        <f>IF(OR(A303="",G303=""),"",IF(H303="Personal",0,IF(H303="Medical",IF(A303&gt;=DATE(2026,7,1),0.235,0.205),IF(H303="Charity",0.14,IF(A303&gt;=DATE(2026,7,1),0.76,0.725)))))</f>
      </c>
      <c r="J303" s="12">
        <f>IF(OR(G303="",I303=""),"",ROUND(G303*I303,2))</f>
      </c>
      <c r="K303" s="12"/>
    </row>
    <row r="304" spans="1:11" x14ac:dyDescent="0.25">
      <c r="A304" s="13"/>
      <c r="B304" s="14"/>
      <c r="C304" s="14"/>
      <c r="D304" s="14"/>
      <c r="E304" s="15"/>
      <c r="F304" s="15"/>
      <c r="G304" s="15">
        <f>IF(AND(ISNUMBER(E304),ISNUMBER(F304),F304&gt;E304),F304-E304,"")</f>
      </c>
      <c r="H304" s="14"/>
      <c r="I304" s="16">
        <f>IF(OR(A304="",G304=""),"",IF(H304="Personal",0,IF(H304="Medical",IF(A304&gt;=DATE(2026,7,1),0.235,0.205),IF(H304="Charity",0.14,IF(A304&gt;=DATE(2026,7,1),0.76,0.725)))))</f>
      </c>
      <c r="J304" s="17">
        <f>IF(OR(G304="",I304=""),"",ROUND(G304*I304,2))</f>
      </c>
      <c r="K304" s="17"/>
    </row>
    <row r="305" spans="1:11" x14ac:dyDescent="0.25">
      <c r="A305" s="9"/>
      <c r="E305" s="10"/>
      <c r="F305" s="10"/>
      <c r="G305" s="10">
        <f>IF(AND(ISNUMBER(E305),ISNUMBER(F305),F305&gt;E305),F305-E305,"")</f>
      </c>
      <c r="I305" s="11">
        <f>IF(OR(A305="",G305=""),"",IF(H305="Personal",0,IF(H305="Medical",IF(A305&gt;=DATE(2026,7,1),0.235,0.205),IF(H305="Charity",0.14,IF(A305&gt;=DATE(2026,7,1),0.76,0.725)))))</f>
      </c>
      <c r="J305" s="12">
        <f>IF(OR(G305="",I305=""),"",ROUND(G305*I305,2))</f>
      </c>
      <c r="K305" s="12"/>
    </row>
    <row r="306" spans="1:11" x14ac:dyDescent="0.25">
      <c r="A306" s="13"/>
      <c r="B306" s="14"/>
      <c r="C306" s="14"/>
      <c r="D306" s="14"/>
      <c r="E306" s="15"/>
      <c r="F306" s="15"/>
      <c r="G306" s="15">
        <f>IF(AND(ISNUMBER(E306),ISNUMBER(F306),F306&gt;E306),F306-E306,"")</f>
      </c>
      <c r="H306" s="14"/>
      <c r="I306" s="16">
        <f>IF(OR(A306="",G306=""),"",IF(H306="Personal",0,IF(H306="Medical",IF(A306&gt;=DATE(2026,7,1),0.235,0.205),IF(H306="Charity",0.14,IF(A306&gt;=DATE(2026,7,1),0.76,0.725)))))</f>
      </c>
      <c r="J306" s="17">
        <f>IF(OR(G306="",I306=""),"",ROUND(G306*I306,2))</f>
      </c>
      <c r="K306" s="17"/>
    </row>
    <row r="307" spans="1:11" x14ac:dyDescent="0.25">
      <c r="A307" s="9"/>
      <c r="E307" s="10"/>
      <c r="F307" s="10"/>
      <c r="G307" s="10">
        <f>IF(AND(ISNUMBER(E307),ISNUMBER(F307),F307&gt;E307),F307-E307,"")</f>
      </c>
      <c r="I307" s="11">
        <f>IF(OR(A307="",G307=""),"",IF(H307="Personal",0,IF(H307="Medical",IF(A307&gt;=DATE(2026,7,1),0.235,0.205),IF(H307="Charity",0.14,IF(A307&gt;=DATE(2026,7,1),0.76,0.725)))))</f>
      </c>
      <c r="J307" s="12">
        <f>IF(OR(G307="",I307=""),"",ROUND(G307*I307,2))</f>
      </c>
      <c r="K307" s="12"/>
    </row>
    <row r="308" spans="1:11" x14ac:dyDescent="0.25">
      <c r="A308" s="13"/>
      <c r="B308" s="14"/>
      <c r="C308" s="14"/>
      <c r="D308" s="14"/>
      <c r="E308" s="15"/>
      <c r="F308" s="15"/>
      <c r="G308" s="15">
        <f>IF(AND(ISNUMBER(E308),ISNUMBER(F308),F308&gt;E308),F308-E308,"")</f>
      </c>
      <c r="H308" s="14"/>
      <c r="I308" s="16">
        <f>IF(OR(A308="",G308=""),"",IF(H308="Personal",0,IF(H308="Medical",IF(A308&gt;=DATE(2026,7,1),0.235,0.205),IF(H308="Charity",0.14,IF(A308&gt;=DATE(2026,7,1),0.76,0.725)))))</f>
      </c>
      <c r="J308" s="17">
        <f>IF(OR(G308="",I308=""),"",ROUND(G308*I308,2))</f>
      </c>
      <c r="K308" s="17"/>
    </row>
    <row r="309" spans="1:11" x14ac:dyDescent="0.25">
      <c r="A309" s="9"/>
      <c r="E309" s="10"/>
      <c r="F309" s="10"/>
      <c r="G309" s="10">
        <f>IF(AND(ISNUMBER(E309),ISNUMBER(F309),F309&gt;E309),F309-E309,"")</f>
      </c>
      <c r="I309" s="11">
        <f>IF(OR(A309="",G309=""),"",IF(H309="Personal",0,IF(H309="Medical",IF(A309&gt;=DATE(2026,7,1),0.235,0.205),IF(H309="Charity",0.14,IF(A309&gt;=DATE(2026,7,1),0.76,0.725)))))</f>
      </c>
      <c r="J309" s="12">
        <f>IF(OR(G309="",I309=""),"",ROUND(G309*I309,2))</f>
      </c>
      <c r="K309" s="12"/>
    </row>
    <row r="310" spans="1:11" x14ac:dyDescent="0.25">
      <c r="A310" s="13"/>
      <c r="B310" s="14"/>
      <c r="C310" s="14"/>
      <c r="D310" s="14"/>
      <c r="E310" s="15"/>
      <c r="F310" s="15"/>
      <c r="G310" s="15">
        <f>IF(AND(ISNUMBER(E310),ISNUMBER(F310),F310&gt;E310),F310-E310,"")</f>
      </c>
      <c r="H310" s="14"/>
      <c r="I310" s="16">
        <f>IF(OR(A310="",G310=""),"",IF(H310="Personal",0,IF(H310="Medical",IF(A310&gt;=DATE(2026,7,1),0.235,0.205),IF(H310="Charity",0.14,IF(A310&gt;=DATE(2026,7,1),0.76,0.725)))))</f>
      </c>
      <c r="J310" s="17">
        <f>IF(OR(G310="",I310=""),"",ROUND(G310*I310,2))</f>
      </c>
      <c r="K310" s="17"/>
    </row>
    <row r="311" spans="1:11" x14ac:dyDescent="0.25">
      <c r="A311" s="9"/>
      <c r="E311" s="10"/>
      <c r="F311" s="10"/>
      <c r="G311" s="10">
        <f>IF(AND(ISNUMBER(E311),ISNUMBER(F311),F311&gt;E311),F311-E311,"")</f>
      </c>
      <c r="I311" s="11">
        <f>IF(OR(A311="",G311=""),"",IF(H311="Personal",0,IF(H311="Medical",IF(A311&gt;=DATE(2026,7,1),0.235,0.205),IF(H311="Charity",0.14,IF(A311&gt;=DATE(2026,7,1),0.76,0.725)))))</f>
      </c>
      <c r="J311" s="12">
        <f>IF(OR(G311="",I311=""),"",ROUND(G311*I311,2))</f>
      </c>
      <c r="K311" s="12"/>
    </row>
    <row r="312" spans="1:11" x14ac:dyDescent="0.25">
      <c r="A312" s="13"/>
      <c r="B312" s="14"/>
      <c r="C312" s="14"/>
      <c r="D312" s="14"/>
      <c r="E312" s="15"/>
      <c r="F312" s="15"/>
      <c r="G312" s="15">
        <f>IF(AND(ISNUMBER(E312),ISNUMBER(F312),F312&gt;E312),F312-E312,"")</f>
      </c>
      <c r="H312" s="14"/>
      <c r="I312" s="16">
        <f>IF(OR(A312="",G312=""),"",IF(H312="Personal",0,IF(H312="Medical",IF(A312&gt;=DATE(2026,7,1),0.235,0.205),IF(H312="Charity",0.14,IF(A312&gt;=DATE(2026,7,1),0.76,0.725)))))</f>
      </c>
      <c r="J312" s="17">
        <f>IF(OR(G312="",I312=""),"",ROUND(G312*I312,2))</f>
      </c>
      <c r="K312" s="17"/>
    </row>
    <row r="313" spans="1:11" x14ac:dyDescent="0.25">
      <c r="A313" s="9"/>
      <c r="E313" s="10"/>
      <c r="F313" s="10"/>
      <c r="G313" s="10">
        <f>IF(AND(ISNUMBER(E313),ISNUMBER(F313),F313&gt;E313),F313-E313,"")</f>
      </c>
      <c r="I313" s="11">
        <f>IF(OR(A313="",G313=""),"",IF(H313="Personal",0,IF(H313="Medical",IF(A313&gt;=DATE(2026,7,1),0.235,0.205),IF(H313="Charity",0.14,IF(A313&gt;=DATE(2026,7,1),0.76,0.725)))))</f>
      </c>
      <c r="J313" s="12">
        <f>IF(OR(G313="",I313=""),"",ROUND(G313*I313,2))</f>
      </c>
      <c r="K313" s="12"/>
    </row>
    <row r="314" spans="1:11" x14ac:dyDescent="0.25">
      <c r="A314" s="13"/>
      <c r="B314" s="14"/>
      <c r="C314" s="14"/>
      <c r="D314" s="14"/>
      <c r="E314" s="15"/>
      <c r="F314" s="15"/>
      <c r="G314" s="15">
        <f>IF(AND(ISNUMBER(E314),ISNUMBER(F314),F314&gt;E314),F314-E314,"")</f>
      </c>
      <c r="H314" s="14"/>
      <c r="I314" s="16">
        <f>IF(OR(A314="",G314=""),"",IF(H314="Personal",0,IF(H314="Medical",IF(A314&gt;=DATE(2026,7,1),0.235,0.205),IF(H314="Charity",0.14,IF(A314&gt;=DATE(2026,7,1),0.76,0.725)))))</f>
      </c>
      <c r="J314" s="17">
        <f>IF(OR(G314="",I314=""),"",ROUND(G314*I314,2))</f>
      </c>
      <c r="K314" s="17"/>
    </row>
    <row r="315" spans="1:11" x14ac:dyDescent="0.25">
      <c r="A315" s="9"/>
      <c r="E315" s="10"/>
      <c r="F315" s="10"/>
      <c r="G315" s="10">
        <f>IF(AND(ISNUMBER(E315),ISNUMBER(F315),F315&gt;E315),F315-E315,"")</f>
      </c>
      <c r="I315" s="11">
        <f>IF(OR(A315="",G315=""),"",IF(H315="Personal",0,IF(H315="Medical",IF(A315&gt;=DATE(2026,7,1),0.235,0.205),IF(H315="Charity",0.14,IF(A315&gt;=DATE(2026,7,1),0.76,0.725)))))</f>
      </c>
      <c r="J315" s="12">
        <f>IF(OR(G315="",I315=""),"",ROUND(G315*I315,2))</f>
      </c>
      <c r="K315" s="12"/>
    </row>
    <row r="316" spans="1:11" x14ac:dyDescent="0.25">
      <c r="A316" s="13"/>
      <c r="B316" s="14"/>
      <c r="C316" s="14"/>
      <c r="D316" s="14"/>
      <c r="E316" s="15"/>
      <c r="F316" s="15"/>
      <c r="G316" s="15">
        <f>IF(AND(ISNUMBER(E316),ISNUMBER(F316),F316&gt;E316),F316-E316,"")</f>
      </c>
      <c r="H316" s="14"/>
      <c r="I316" s="16">
        <f>IF(OR(A316="",G316=""),"",IF(H316="Personal",0,IF(H316="Medical",IF(A316&gt;=DATE(2026,7,1),0.235,0.205),IF(H316="Charity",0.14,IF(A316&gt;=DATE(2026,7,1),0.76,0.725)))))</f>
      </c>
      <c r="J316" s="17">
        <f>IF(OR(G316="",I316=""),"",ROUND(G316*I316,2))</f>
      </c>
      <c r="K316" s="17"/>
    </row>
    <row r="317" spans="1:11" x14ac:dyDescent="0.25">
      <c r="A317" s="9"/>
      <c r="E317" s="10"/>
      <c r="F317" s="10"/>
      <c r="G317" s="10">
        <f>IF(AND(ISNUMBER(E317),ISNUMBER(F317),F317&gt;E317),F317-E317,"")</f>
      </c>
      <c r="I317" s="11">
        <f>IF(OR(A317="",G317=""),"",IF(H317="Personal",0,IF(H317="Medical",IF(A317&gt;=DATE(2026,7,1),0.235,0.205),IF(H317="Charity",0.14,IF(A317&gt;=DATE(2026,7,1),0.76,0.725)))))</f>
      </c>
      <c r="J317" s="12">
        <f>IF(OR(G317="",I317=""),"",ROUND(G317*I317,2))</f>
      </c>
      <c r="K317" s="12"/>
    </row>
    <row r="318" spans="1:11" x14ac:dyDescent="0.25">
      <c r="A318" s="13"/>
      <c r="B318" s="14"/>
      <c r="C318" s="14"/>
      <c r="D318" s="14"/>
      <c r="E318" s="15"/>
      <c r="F318" s="15"/>
      <c r="G318" s="15">
        <f>IF(AND(ISNUMBER(E318),ISNUMBER(F318),F318&gt;E318),F318-E318,"")</f>
      </c>
      <c r="H318" s="14"/>
      <c r="I318" s="16">
        <f>IF(OR(A318="",G318=""),"",IF(H318="Personal",0,IF(H318="Medical",IF(A318&gt;=DATE(2026,7,1),0.235,0.205),IF(H318="Charity",0.14,IF(A318&gt;=DATE(2026,7,1),0.76,0.725)))))</f>
      </c>
      <c r="J318" s="17">
        <f>IF(OR(G318="",I318=""),"",ROUND(G318*I318,2))</f>
      </c>
      <c r="K318" s="17"/>
    </row>
    <row r="319" spans="1:11" x14ac:dyDescent="0.25">
      <c r="A319" s="9"/>
      <c r="E319" s="10"/>
      <c r="F319" s="10"/>
      <c r="G319" s="10">
        <f>IF(AND(ISNUMBER(E319),ISNUMBER(F319),F319&gt;E319),F319-E319,"")</f>
      </c>
      <c r="I319" s="11">
        <f>IF(OR(A319="",G319=""),"",IF(H319="Personal",0,IF(H319="Medical",IF(A319&gt;=DATE(2026,7,1),0.235,0.205),IF(H319="Charity",0.14,IF(A319&gt;=DATE(2026,7,1),0.76,0.725)))))</f>
      </c>
      <c r="J319" s="12">
        <f>IF(OR(G319="",I319=""),"",ROUND(G319*I319,2))</f>
      </c>
      <c r="K319" s="12"/>
    </row>
    <row r="320" spans="1:11" x14ac:dyDescent="0.25">
      <c r="A320" s="13"/>
      <c r="B320" s="14"/>
      <c r="C320" s="14"/>
      <c r="D320" s="14"/>
      <c r="E320" s="15"/>
      <c r="F320" s="15"/>
      <c r="G320" s="15">
        <f>IF(AND(ISNUMBER(E320),ISNUMBER(F320),F320&gt;E320),F320-E320,"")</f>
      </c>
      <c r="H320" s="14"/>
      <c r="I320" s="16">
        <f>IF(OR(A320="",G320=""),"",IF(H320="Personal",0,IF(H320="Medical",IF(A320&gt;=DATE(2026,7,1),0.235,0.205),IF(H320="Charity",0.14,IF(A320&gt;=DATE(2026,7,1),0.76,0.725)))))</f>
      </c>
      <c r="J320" s="17">
        <f>IF(OR(G320="",I320=""),"",ROUND(G320*I320,2))</f>
      </c>
      <c r="K320" s="17"/>
    </row>
    <row r="321" spans="1:11" x14ac:dyDescent="0.25">
      <c r="A321" s="9"/>
      <c r="E321" s="10"/>
      <c r="F321" s="10"/>
      <c r="G321" s="10">
        <f>IF(AND(ISNUMBER(E321),ISNUMBER(F321),F321&gt;E321),F321-E321,"")</f>
      </c>
      <c r="I321" s="11">
        <f>IF(OR(A321="",G321=""),"",IF(H321="Personal",0,IF(H321="Medical",IF(A321&gt;=DATE(2026,7,1),0.235,0.205),IF(H321="Charity",0.14,IF(A321&gt;=DATE(2026,7,1),0.76,0.725)))))</f>
      </c>
      <c r="J321" s="12">
        <f>IF(OR(G321="",I321=""),"",ROUND(G321*I321,2))</f>
      </c>
      <c r="K321" s="12"/>
    </row>
    <row r="322" spans="1:11" x14ac:dyDescent="0.25">
      <c r="A322" s="13"/>
      <c r="B322" s="14"/>
      <c r="C322" s="14"/>
      <c r="D322" s="14"/>
      <c r="E322" s="15"/>
      <c r="F322" s="15"/>
      <c r="G322" s="15">
        <f>IF(AND(ISNUMBER(E322),ISNUMBER(F322),F322&gt;E322),F322-E322,"")</f>
      </c>
      <c r="H322" s="14"/>
      <c r="I322" s="16">
        <f>IF(OR(A322="",G322=""),"",IF(H322="Personal",0,IF(H322="Medical",IF(A322&gt;=DATE(2026,7,1),0.235,0.205),IF(H322="Charity",0.14,IF(A322&gt;=DATE(2026,7,1),0.76,0.725)))))</f>
      </c>
      <c r="J322" s="17">
        <f>IF(OR(G322="",I322=""),"",ROUND(G322*I322,2))</f>
      </c>
      <c r="K322" s="17"/>
    </row>
    <row r="323" spans="1:11" x14ac:dyDescent="0.25">
      <c r="A323" s="9"/>
      <c r="E323" s="10"/>
      <c r="F323" s="10"/>
      <c r="G323" s="10">
        <f>IF(AND(ISNUMBER(E323),ISNUMBER(F323),F323&gt;E323),F323-E323,"")</f>
      </c>
      <c r="I323" s="11">
        <f>IF(OR(A323="",G323=""),"",IF(H323="Personal",0,IF(H323="Medical",IF(A323&gt;=DATE(2026,7,1),0.235,0.205),IF(H323="Charity",0.14,IF(A323&gt;=DATE(2026,7,1),0.76,0.725)))))</f>
      </c>
      <c r="J323" s="12">
        <f>IF(OR(G323="",I323=""),"",ROUND(G323*I323,2))</f>
      </c>
      <c r="K323" s="12"/>
    </row>
    <row r="324" spans="1:11" x14ac:dyDescent="0.25">
      <c r="A324" s="13"/>
      <c r="B324" s="14"/>
      <c r="C324" s="14"/>
      <c r="D324" s="14"/>
      <c r="E324" s="15"/>
      <c r="F324" s="15"/>
      <c r="G324" s="15">
        <f>IF(AND(ISNUMBER(E324),ISNUMBER(F324),F324&gt;E324),F324-E324,"")</f>
      </c>
      <c r="H324" s="14"/>
      <c r="I324" s="16">
        <f>IF(OR(A324="",G324=""),"",IF(H324="Personal",0,IF(H324="Medical",IF(A324&gt;=DATE(2026,7,1),0.235,0.205),IF(H324="Charity",0.14,IF(A324&gt;=DATE(2026,7,1),0.76,0.725)))))</f>
      </c>
      <c r="J324" s="17">
        <f>IF(OR(G324="",I324=""),"",ROUND(G324*I324,2))</f>
      </c>
      <c r="K324" s="17"/>
    </row>
    <row r="325" spans="1:11" x14ac:dyDescent="0.25">
      <c r="A325" s="9"/>
      <c r="E325" s="10"/>
      <c r="F325" s="10"/>
      <c r="G325" s="10">
        <f>IF(AND(ISNUMBER(E325),ISNUMBER(F325),F325&gt;E325),F325-E325,"")</f>
      </c>
      <c r="I325" s="11">
        <f>IF(OR(A325="",G325=""),"",IF(H325="Personal",0,IF(H325="Medical",IF(A325&gt;=DATE(2026,7,1),0.235,0.205),IF(H325="Charity",0.14,IF(A325&gt;=DATE(2026,7,1),0.76,0.725)))))</f>
      </c>
      <c r="J325" s="12">
        <f>IF(OR(G325="",I325=""),"",ROUND(G325*I325,2))</f>
      </c>
      <c r="K325" s="12"/>
    </row>
    <row r="326" spans="1:11" x14ac:dyDescent="0.25">
      <c r="A326" s="13"/>
      <c r="B326" s="14"/>
      <c r="C326" s="14"/>
      <c r="D326" s="14"/>
      <c r="E326" s="15"/>
      <c r="F326" s="15"/>
      <c r="G326" s="15">
        <f>IF(AND(ISNUMBER(E326),ISNUMBER(F326),F326&gt;E326),F326-E326,"")</f>
      </c>
      <c r="H326" s="14"/>
      <c r="I326" s="16">
        <f>IF(OR(A326="",G326=""),"",IF(H326="Personal",0,IF(H326="Medical",IF(A326&gt;=DATE(2026,7,1),0.235,0.205),IF(H326="Charity",0.14,IF(A326&gt;=DATE(2026,7,1),0.76,0.725)))))</f>
      </c>
      <c r="J326" s="17">
        <f>IF(OR(G326="",I326=""),"",ROUND(G326*I326,2))</f>
      </c>
      <c r="K326" s="17"/>
    </row>
    <row r="327" spans="1:11" x14ac:dyDescent="0.25">
      <c r="A327" s="9"/>
      <c r="E327" s="10"/>
      <c r="F327" s="10"/>
      <c r="G327" s="10">
        <f>IF(AND(ISNUMBER(E327),ISNUMBER(F327),F327&gt;E327),F327-E327,"")</f>
      </c>
      <c r="I327" s="11">
        <f>IF(OR(A327="",G327=""),"",IF(H327="Personal",0,IF(H327="Medical",IF(A327&gt;=DATE(2026,7,1),0.235,0.205),IF(H327="Charity",0.14,IF(A327&gt;=DATE(2026,7,1),0.76,0.725)))))</f>
      </c>
      <c r="J327" s="12">
        <f>IF(OR(G327="",I327=""),"",ROUND(G327*I327,2))</f>
      </c>
      <c r="K327" s="12"/>
    </row>
    <row r="328" spans="1:11" x14ac:dyDescent="0.25">
      <c r="A328" s="13"/>
      <c r="B328" s="14"/>
      <c r="C328" s="14"/>
      <c r="D328" s="14"/>
      <c r="E328" s="15"/>
      <c r="F328" s="15"/>
      <c r="G328" s="15">
        <f>IF(AND(ISNUMBER(E328),ISNUMBER(F328),F328&gt;E328),F328-E328,"")</f>
      </c>
      <c r="H328" s="14"/>
      <c r="I328" s="16">
        <f>IF(OR(A328="",G328=""),"",IF(H328="Personal",0,IF(H328="Medical",IF(A328&gt;=DATE(2026,7,1),0.235,0.205),IF(H328="Charity",0.14,IF(A328&gt;=DATE(2026,7,1),0.76,0.725)))))</f>
      </c>
      <c r="J328" s="17">
        <f>IF(OR(G328="",I328=""),"",ROUND(G328*I328,2))</f>
      </c>
      <c r="K328" s="17"/>
    </row>
    <row r="329" spans="1:11" x14ac:dyDescent="0.25">
      <c r="A329" s="9"/>
      <c r="E329" s="10"/>
      <c r="F329" s="10"/>
      <c r="G329" s="10">
        <f>IF(AND(ISNUMBER(E329),ISNUMBER(F329),F329&gt;E329),F329-E329,"")</f>
      </c>
      <c r="I329" s="11">
        <f>IF(OR(A329="",G329=""),"",IF(H329="Personal",0,IF(H329="Medical",IF(A329&gt;=DATE(2026,7,1),0.235,0.205),IF(H329="Charity",0.14,IF(A329&gt;=DATE(2026,7,1),0.76,0.725)))))</f>
      </c>
      <c r="J329" s="12">
        <f>IF(OR(G329="",I329=""),"",ROUND(G329*I329,2))</f>
      </c>
      <c r="K329" s="12"/>
    </row>
    <row r="330" spans="1:11" x14ac:dyDescent="0.25">
      <c r="A330" s="13"/>
      <c r="B330" s="14"/>
      <c r="C330" s="14"/>
      <c r="D330" s="14"/>
      <c r="E330" s="15"/>
      <c r="F330" s="15"/>
      <c r="G330" s="15">
        <f>IF(AND(ISNUMBER(E330),ISNUMBER(F330),F330&gt;E330),F330-E330,"")</f>
      </c>
      <c r="H330" s="14"/>
      <c r="I330" s="16">
        <f>IF(OR(A330="",G330=""),"",IF(H330="Personal",0,IF(H330="Medical",IF(A330&gt;=DATE(2026,7,1),0.235,0.205),IF(H330="Charity",0.14,IF(A330&gt;=DATE(2026,7,1),0.76,0.725)))))</f>
      </c>
      <c r="J330" s="17">
        <f>IF(OR(G330="",I330=""),"",ROUND(G330*I330,2))</f>
      </c>
      <c r="K330" s="17"/>
    </row>
    <row r="331" spans="1:11" x14ac:dyDescent="0.25">
      <c r="A331" s="9"/>
      <c r="E331" s="10"/>
      <c r="F331" s="10"/>
      <c r="G331" s="10">
        <f>IF(AND(ISNUMBER(E331),ISNUMBER(F331),F331&gt;E331),F331-E331,"")</f>
      </c>
      <c r="I331" s="11">
        <f>IF(OR(A331="",G331=""),"",IF(H331="Personal",0,IF(H331="Medical",IF(A331&gt;=DATE(2026,7,1),0.235,0.205),IF(H331="Charity",0.14,IF(A331&gt;=DATE(2026,7,1),0.76,0.725)))))</f>
      </c>
      <c r="J331" s="12">
        <f>IF(OR(G331="",I331=""),"",ROUND(G331*I331,2))</f>
      </c>
      <c r="K331" s="12"/>
    </row>
    <row r="332" spans="1:11" x14ac:dyDescent="0.25">
      <c r="A332" s="13"/>
      <c r="B332" s="14"/>
      <c r="C332" s="14"/>
      <c r="D332" s="14"/>
      <c r="E332" s="15"/>
      <c r="F332" s="15"/>
      <c r="G332" s="15">
        <f>IF(AND(ISNUMBER(E332),ISNUMBER(F332),F332&gt;E332),F332-E332,"")</f>
      </c>
      <c r="H332" s="14"/>
      <c r="I332" s="16">
        <f>IF(OR(A332="",G332=""),"",IF(H332="Personal",0,IF(H332="Medical",IF(A332&gt;=DATE(2026,7,1),0.235,0.205),IF(H332="Charity",0.14,IF(A332&gt;=DATE(2026,7,1),0.76,0.725)))))</f>
      </c>
      <c r="J332" s="17">
        <f>IF(OR(G332="",I332=""),"",ROUND(G332*I332,2))</f>
      </c>
      <c r="K332" s="17"/>
    </row>
    <row r="333" spans="1:11" x14ac:dyDescent="0.25">
      <c r="A333" s="9"/>
      <c r="E333" s="10"/>
      <c r="F333" s="10"/>
      <c r="G333" s="10">
        <f>IF(AND(ISNUMBER(E333),ISNUMBER(F333),F333&gt;E333),F333-E333,"")</f>
      </c>
      <c r="I333" s="11">
        <f>IF(OR(A333="",G333=""),"",IF(H333="Personal",0,IF(H333="Medical",IF(A333&gt;=DATE(2026,7,1),0.235,0.205),IF(H333="Charity",0.14,IF(A333&gt;=DATE(2026,7,1),0.76,0.725)))))</f>
      </c>
      <c r="J333" s="12">
        <f>IF(OR(G333="",I333=""),"",ROUND(G333*I333,2))</f>
      </c>
      <c r="K333" s="12"/>
    </row>
    <row r="334" spans="1:11" x14ac:dyDescent="0.25">
      <c r="A334" s="13"/>
      <c r="B334" s="14"/>
      <c r="C334" s="14"/>
      <c r="D334" s="14"/>
      <c r="E334" s="15"/>
      <c r="F334" s="15"/>
      <c r="G334" s="15">
        <f>IF(AND(ISNUMBER(E334),ISNUMBER(F334),F334&gt;E334),F334-E334,"")</f>
      </c>
      <c r="H334" s="14"/>
      <c r="I334" s="16">
        <f>IF(OR(A334="",G334=""),"",IF(H334="Personal",0,IF(H334="Medical",IF(A334&gt;=DATE(2026,7,1),0.235,0.205),IF(H334="Charity",0.14,IF(A334&gt;=DATE(2026,7,1),0.76,0.725)))))</f>
      </c>
      <c r="J334" s="17">
        <f>IF(OR(G334="",I334=""),"",ROUND(G334*I334,2))</f>
      </c>
      <c r="K334" s="17"/>
    </row>
    <row r="335" spans="1:11" x14ac:dyDescent="0.25">
      <c r="A335" s="9"/>
      <c r="E335" s="10"/>
      <c r="F335" s="10"/>
      <c r="G335" s="10">
        <f>IF(AND(ISNUMBER(E335),ISNUMBER(F335),F335&gt;E335),F335-E335,"")</f>
      </c>
      <c r="I335" s="11">
        <f>IF(OR(A335="",G335=""),"",IF(H335="Personal",0,IF(H335="Medical",IF(A335&gt;=DATE(2026,7,1),0.235,0.205),IF(H335="Charity",0.14,IF(A335&gt;=DATE(2026,7,1),0.76,0.725)))))</f>
      </c>
      <c r="J335" s="12">
        <f>IF(OR(G335="",I335=""),"",ROUND(G335*I335,2))</f>
      </c>
      <c r="K335" s="12"/>
    </row>
    <row r="336" spans="1:11" x14ac:dyDescent="0.25">
      <c r="A336" s="13"/>
      <c r="B336" s="14"/>
      <c r="C336" s="14"/>
      <c r="D336" s="14"/>
      <c r="E336" s="15"/>
      <c r="F336" s="15"/>
      <c r="G336" s="15">
        <f>IF(AND(ISNUMBER(E336),ISNUMBER(F336),F336&gt;E336),F336-E336,"")</f>
      </c>
      <c r="H336" s="14"/>
      <c r="I336" s="16">
        <f>IF(OR(A336="",G336=""),"",IF(H336="Personal",0,IF(H336="Medical",IF(A336&gt;=DATE(2026,7,1),0.235,0.205),IF(H336="Charity",0.14,IF(A336&gt;=DATE(2026,7,1),0.76,0.725)))))</f>
      </c>
      <c r="J336" s="17">
        <f>IF(OR(G336="",I336=""),"",ROUND(G336*I336,2))</f>
      </c>
      <c r="K336" s="17"/>
    </row>
    <row r="337" spans="1:11" x14ac:dyDescent="0.25">
      <c r="A337" s="9"/>
      <c r="E337" s="10"/>
      <c r="F337" s="10"/>
      <c r="G337" s="10">
        <f>IF(AND(ISNUMBER(E337),ISNUMBER(F337),F337&gt;E337),F337-E337,"")</f>
      </c>
      <c r="I337" s="11">
        <f>IF(OR(A337="",G337=""),"",IF(H337="Personal",0,IF(H337="Medical",IF(A337&gt;=DATE(2026,7,1),0.235,0.205),IF(H337="Charity",0.14,IF(A337&gt;=DATE(2026,7,1),0.76,0.725)))))</f>
      </c>
      <c r="J337" s="12">
        <f>IF(OR(G337="",I337=""),"",ROUND(G337*I337,2))</f>
      </c>
      <c r="K337" s="12"/>
    </row>
    <row r="338" spans="1:11" x14ac:dyDescent="0.25">
      <c r="A338" s="13"/>
      <c r="B338" s="14"/>
      <c r="C338" s="14"/>
      <c r="D338" s="14"/>
      <c r="E338" s="15"/>
      <c r="F338" s="15"/>
      <c r="G338" s="15">
        <f>IF(AND(ISNUMBER(E338),ISNUMBER(F338),F338&gt;E338),F338-E338,"")</f>
      </c>
      <c r="H338" s="14"/>
      <c r="I338" s="16">
        <f>IF(OR(A338="",G338=""),"",IF(H338="Personal",0,IF(H338="Medical",IF(A338&gt;=DATE(2026,7,1),0.235,0.205),IF(H338="Charity",0.14,IF(A338&gt;=DATE(2026,7,1),0.76,0.725)))))</f>
      </c>
      <c r="J338" s="17">
        <f>IF(OR(G338="",I338=""),"",ROUND(G338*I338,2))</f>
      </c>
      <c r="K338" s="17"/>
    </row>
    <row r="339" spans="1:11" x14ac:dyDescent="0.25">
      <c r="A339" s="9"/>
      <c r="E339" s="10"/>
      <c r="F339" s="10"/>
      <c r="G339" s="10">
        <f>IF(AND(ISNUMBER(E339),ISNUMBER(F339),F339&gt;E339),F339-E339,"")</f>
      </c>
      <c r="I339" s="11">
        <f>IF(OR(A339="",G339=""),"",IF(H339="Personal",0,IF(H339="Medical",IF(A339&gt;=DATE(2026,7,1),0.235,0.205),IF(H339="Charity",0.14,IF(A339&gt;=DATE(2026,7,1),0.76,0.725)))))</f>
      </c>
      <c r="J339" s="12">
        <f>IF(OR(G339="",I339=""),"",ROUND(G339*I339,2))</f>
      </c>
      <c r="K339" s="12"/>
    </row>
    <row r="340" spans="1:11" x14ac:dyDescent="0.25">
      <c r="A340" s="13"/>
      <c r="B340" s="14"/>
      <c r="C340" s="14"/>
      <c r="D340" s="14"/>
      <c r="E340" s="15"/>
      <c r="F340" s="15"/>
      <c r="G340" s="15">
        <f>IF(AND(ISNUMBER(E340),ISNUMBER(F340),F340&gt;E340),F340-E340,"")</f>
      </c>
      <c r="H340" s="14"/>
      <c r="I340" s="16">
        <f>IF(OR(A340="",G340=""),"",IF(H340="Personal",0,IF(H340="Medical",IF(A340&gt;=DATE(2026,7,1),0.235,0.205),IF(H340="Charity",0.14,IF(A340&gt;=DATE(2026,7,1),0.76,0.725)))))</f>
      </c>
      <c r="J340" s="17">
        <f>IF(OR(G340="",I340=""),"",ROUND(G340*I340,2))</f>
      </c>
      <c r="K340" s="17"/>
    </row>
    <row r="341" spans="1:11" x14ac:dyDescent="0.25">
      <c r="A341" s="9"/>
      <c r="E341" s="10"/>
      <c r="F341" s="10"/>
      <c r="G341" s="10">
        <f>IF(AND(ISNUMBER(E341),ISNUMBER(F341),F341&gt;E341),F341-E341,"")</f>
      </c>
      <c r="I341" s="11">
        <f>IF(OR(A341="",G341=""),"",IF(H341="Personal",0,IF(H341="Medical",IF(A341&gt;=DATE(2026,7,1),0.235,0.205),IF(H341="Charity",0.14,IF(A341&gt;=DATE(2026,7,1),0.76,0.725)))))</f>
      </c>
      <c r="J341" s="12">
        <f>IF(OR(G341="",I341=""),"",ROUND(G341*I341,2))</f>
      </c>
      <c r="K341" s="12"/>
    </row>
    <row r="342" spans="1:11" x14ac:dyDescent="0.25">
      <c r="A342" s="13"/>
      <c r="B342" s="14"/>
      <c r="C342" s="14"/>
      <c r="D342" s="14"/>
      <c r="E342" s="15"/>
      <c r="F342" s="15"/>
      <c r="G342" s="15">
        <f>IF(AND(ISNUMBER(E342),ISNUMBER(F342),F342&gt;E342),F342-E342,"")</f>
      </c>
      <c r="H342" s="14"/>
      <c r="I342" s="16">
        <f>IF(OR(A342="",G342=""),"",IF(H342="Personal",0,IF(H342="Medical",IF(A342&gt;=DATE(2026,7,1),0.235,0.205),IF(H342="Charity",0.14,IF(A342&gt;=DATE(2026,7,1),0.76,0.725)))))</f>
      </c>
      <c r="J342" s="17">
        <f>IF(OR(G342="",I342=""),"",ROUND(G342*I342,2))</f>
      </c>
      <c r="K342" s="17"/>
    </row>
    <row r="343" spans="1:11" x14ac:dyDescent="0.25">
      <c r="A343" s="9"/>
      <c r="E343" s="10"/>
      <c r="F343" s="10"/>
      <c r="G343" s="10">
        <f>IF(AND(ISNUMBER(E343),ISNUMBER(F343),F343&gt;E343),F343-E343,"")</f>
      </c>
      <c r="I343" s="11">
        <f>IF(OR(A343="",G343=""),"",IF(H343="Personal",0,IF(H343="Medical",IF(A343&gt;=DATE(2026,7,1),0.235,0.205),IF(H343="Charity",0.14,IF(A343&gt;=DATE(2026,7,1),0.76,0.725)))))</f>
      </c>
      <c r="J343" s="12">
        <f>IF(OR(G343="",I343=""),"",ROUND(G343*I343,2))</f>
      </c>
      <c r="K343" s="12"/>
    </row>
    <row r="344" spans="1:11" x14ac:dyDescent="0.25">
      <c r="A344" s="13"/>
      <c r="B344" s="14"/>
      <c r="C344" s="14"/>
      <c r="D344" s="14"/>
      <c r="E344" s="15"/>
      <c r="F344" s="15"/>
      <c r="G344" s="15">
        <f>IF(AND(ISNUMBER(E344),ISNUMBER(F344),F344&gt;E344),F344-E344,"")</f>
      </c>
      <c r="H344" s="14"/>
      <c r="I344" s="16">
        <f>IF(OR(A344="",G344=""),"",IF(H344="Personal",0,IF(H344="Medical",IF(A344&gt;=DATE(2026,7,1),0.235,0.205),IF(H344="Charity",0.14,IF(A344&gt;=DATE(2026,7,1),0.76,0.725)))))</f>
      </c>
      <c r="J344" s="17">
        <f>IF(OR(G344="",I344=""),"",ROUND(G344*I344,2))</f>
      </c>
      <c r="K344" s="17"/>
    </row>
    <row r="345" spans="1:11" x14ac:dyDescent="0.25">
      <c r="A345" s="9"/>
      <c r="E345" s="10"/>
      <c r="F345" s="10"/>
      <c r="G345" s="10">
        <f>IF(AND(ISNUMBER(E345),ISNUMBER(F345),F345&gt;E345),F345-E345,"")</f>
      </c>
      <c r="I345" s="11">
        <f>IF(OR(A345="",G345=""),"",IF(H345="Personal",0,IF(H345="Medical",IF(A345&gt;=DATE(2026,7,1),0.235,0.205),IF(H345="Charity",0.14,IF(A345&gt;=DATE(2026,7,1),0.76,0.725)))))</f>
      </c>
      <c r="J345" s="12">
        <f>IF(OR(G345="",I345=""),"",ROUND(G345*I345,2))</f>
      </c>
      <c r="K345" s="12"/>
    </row>
    <row r="346" spans="1:11" x14ac:dyDescent="0.25">
      <c r="A346" s="13"/>
      <c r="B346" s="14"/>
      <c r="C346" s="14"/>
      <c r="D346" s="14"/>
      <c r="E346" s="15"/>
      <c r="F346" s="15"/>
      <c r="G346" s="15">
        <f>IF(AND(ISNUMBER(E346),ISNUMBER(F346),F346&gt;E346),F346-E346,"")</f>
      </c>
      <c r="H346" s="14"/>
      <c r="I346" s="16">
        <f>IF(OR(A346="",G346=""),"",IF(H346="Personal",0,IF(H346="Medical",IF(A346&gt;=DATE(2026,7,1),0.235,0.205),IF(H346="Charity",0.14,IF(A346&gt;=DATE(2026,7,1),0.76,0.725)))))</f>
      </c>
      <c r="J346" s="17">
        <f>IF(OR(G346="",I346=""),"",ROUND(G346*I346,2))</f>
      </c>
      <c r="K346" s="17"/>
    </row>
    <row r="347" spans="1:11" x14ac:dyDescent="0.25">
      <c r="A347" s="9"/>
      <c r="E347" s="10"/>
      <c r="F347" s="10"/>
      <c r="G347" s="10">
        <f>IF(AND(ISNUMBER(E347),ISNUMBER(F347),F347&gt;E347),F347-E347,"")</f>
      </c>
      <c r="I347" s="11">
        <f>IF(OR(A347="",G347=""),"",IF(H347="Personal",0,IF(H347="Medical",IF(A347&gt;=DATE(2026,7,1),0.235,0.205),IF(H347="Charity",0.14,IF(A347&gt;=DATE(2026,7,1),0.76,0.725)))))</f>
      </c>
      <c r="J347" s="12">
        <f>IF(OR(G347="",I347=""),"",ROUND(G347*I347,2))</f>
      </c>
      <c r="K347" s="12"/>
    </row>
    <row r="348" spans="1:11" x14ac:dyDescent="0.25">
      <c r="A348" s="13"/>
      <c r="B348" s="14"/>
      <c r="C348" s="14"/>
      <c r="D348" s="14"/>
      <c r="E348" s="15"/>
      <c r="F348" s="15"/>
      <c r="G348" s="15">
        <f>IF(AND(ISNUMBER(E348),ISNUMBER(F348),F348&gt;E348),F348-E348,"")</f>
      </c>
      <c r="H348" s="14"/>
      <c r="I348" s="16">
        <f>IF(OR(A348="",G348=""),"",IF(H348="Personal",0,IF(H348="Medical",IF(A348&gt;=DATE(2026,7,1),0.235,0.205),IF(H348="Charity",0.14,IF(A348&gt;=DATE(2026,7,1),0.76,0.725)))))</f>
      </c>
      <c r="J348" s="17">
        <f>IF(OR(G348="",I348=""),"",ROUND(G348*I348,2))</f>
      </c>
      <c r="K348" s="17"/>
    </row>
    <row r="349" spans="1:11" x14ac:dyDescent="0.25">
      <c r="A349" s="9"/>
      <c r="E349" s="10"/>
      <c r="F349" s="10"/>
      <c r="G349" s="10">
        <f>IF(AND(ISNUMBER(E349),ISNUMBER(F349),F349&gt;E349),F349-E349,"")</f>
      </c>
      <c r="I349" s="11">
        <f>IF(OR(A349="",G349=""),"",IF(H349="Personal",0,IF(H349="Medical",IF(A349&gt;=DATE(2026,7,1),0.235,0.205),IF(H349="Charity",0.14,IF(A349&gt;=DATE(2026,7,1),0.76,0.725)))))</f>
      </c>
      <c r="J349" s="12">
        <f>IF(OR(G349="",I349=""),"",ROUND(G349*I349,2))</f>
      </c>
      <c r="K349" s="12"/>
    </row>
    <row r="350" spans="1:11" x14ac:dyDescent="0.25">
      <c r="A350" s="13"/>
      <c r="B350" s="14"/>
      <c r="C350" s="14"/>
      <c r="D350" s="14"/>
      <c r="E350" s="15"/>
      <c r="F350" s="15"/>
      <c r="G350" s="15">
        <f>IF(AND(ISNUMBER(E350),ISNUMBER(F350),F350&gt;E350),F350-E350,"")</f>
      </c>
      <c r="H350" s="14"/>
      <c r="I350" s="16">
        <f>IF(OR(A350="",G350=""),"",IF(H350="Personal",0,IF(H350="Medical",IF(A350&gt;=DATE(2026,7,1),0.235,0.205),IF(H350="Charity",0.14,IF(A350&gt;=DATE(2026,7,1),0.76,0.725)))))</f>
      </c>
      <c r="J350" s="17">
        <f>IF(OR(G350="",I350=""),"",ROUND(G350*I350,2))</f>
      </c>
      <c r="K350" s="17"/>
    </row>
    <row r="351" spans="1:11" x14ac:dyDescent="0.25">
      <c r="A351" s="9"/>
      <c r="E351" s="10"/>
      <c r="F351" s="10"/>
      <c r="G351" s="10">
        <f>IF(AND(ISNUMBER(E351),ISNUMBER(F351),F351&gt;E351),F351-E351,"")</f>
      </c>
      <c r="I351" s="11">
        <f>IF(OR(A351="",G351=""),"",IF(H351="Personal",0,IF(H351="Medical",IF(A351&gt;=DATE(2026,7,1),0.235,0.205),IF(H351="Charity",0.14,IF(A351&gt;=DATE(2026,7,1),0.76,0.725)))))</f>
      </c>
      <c r="J351" s="12">
        <f>IF(OR(G351="",I351=""),"",ROUND(G351*I351,2))</f>
      </c>
      <c r="K351" s="12"/>
    </row>
    <row r="352" spans="1:11" x14ac:dyDescent="0.25">
      <c r="A352" s="13"/>
      <c r="B352" s="14"/>
      <c r="C352" s="14"/>
      <c r="D352" s="14"/>
      <c r="E352" s="15"/>
      <c r="F352" s="15"/>
      <c r="G352" s="15">
        <f>IF(AND(ISNUMBER(E352),ISNUMBER(F352),F352&gt;E352),F352-E352,"")</f>
      </c>
      <c r="H352" s="14"/>
      <c r="I352" s="16">
        <f>IF(OR(A352="",G352=""),"",IF(H352="Personal",0,IF(H352="Medical",IF(A352&gt;=DATE(2026,7,1),0.235,0.205),IF(H352="Charity",0.14,IF(A352&gt;=DATE(2026,7,1),0.76,0.725)))))</f>
      </c>
      <c r="J352" s="17">
        <f>IF(OR(G352="",I352=""),"",ROUND(G352*I352,2))</f>
      </c>
      <c r="K352" s="17"/>
    </row>
    <row r="353" spans="1:11" x14ac:dyDescent="0.25">
      <c r="A353" s="9"/>
      <c r="E353" s="10"/>
      <c r="F353" s="10"/>
      <c r="G353" s="10">
        <f>IF(AND(ISNUMBER(E353),ISNUMBER(F353),F353&gt;E353),F353-E353,"")</f>
      </c>
      <c r="I353" s="11">
        <f>IF(OR(A353="",G353=""),"",IF(H353="Personal",0,IF(H353="Medical",IF(A353&gt;=DATE(2026,7,1),0.235,0.205),IF(H353="Charity",0.14,IF(A353&gt;=DATE(2026,7,1),0.76,0.725)))))</f>
      </c>
      <c r="J353" s="12">
        <f>IF(OR(G353="",I353=""),"",ROUND(G353*I353,2))</f>
      </c>
      <c r="K353" s="12"/>
    </row>
    <row r="354" spans="1:11" x14ac:dyDescent="0.25">
      <c r="A354" s="13"/>
      <c r="B354" s="14"/>
      <c r="C354" s="14"/>
      <c r="D354" s="14"/>
      <c r="E354" s="15"/>
      <c r="F354" s="15"/>
      <c r="G354" s="15">
        <f>IF(AND(ISNUMBER(E354),ISNUMBER(F354),F354&gt;E354),F354-E354,"")</f>
      </c>
      <c r="H354" s="14"/>
      <c r="I354" s="16">
        <f>IF(OR(A354="",G354=""),"",IF(H354="Personal",0,IF(H354="Medical",IF(A354&gt;=DATE(2026,7,1),0.235,0.205),IF(H354="Charity",0.14,IF(A354&gt;=DATE(2026,7,1),0.76,0.725)))))</f>
      </c>
      <c r="J354" s="17">
        <f>IF(OR(G354="",I354=""),"",ROUND(G354*I354,2))</f>
      </c>
      <c r="K354" s="17"/>
    </row>
    <row r="355" spans="1:11" x14ac:dyDescent="0.25">
      <c r="A355" s="9"/>
      <c r="E355" s="10"/>
      <c r="F355" s="10"/>
      <c r="G355" s="10">
        <f>IF(AND(ISNUMBER(E355),ISNUMBER(F355),F355&gt;E355),F355-E355,"")</f>
      </c>
      <c r="I355" s="11">
        <f>IF(OR(A355="",G355=""),"",IF(H355="Personal",0,IF(H355="Medical",IF(A355&gt;=DATE(2026,7,1),0.235,0.205),IF(H355="Charity",0.14,IF(A355&gt;=DATE(2026,7,1),0.76,0.725)))))</f>
      </c>
      <c r="J355" s="12">
        <f>IF(OR(G355="",I355=""),"",ROUND(G355*I355,2))</f>
      </c>
      <c r="K355" s="12"/>
    </row>
    <row r="356" spans="1:11" x14ac:dyDescent="0.25">
      <c r="A356" s="13"/>
      <c r="B356" s="14"/>
      <c r="C356" s="14"/>
      <c r="D356" s="14"/>
      <c r="E356" s="15"/>
      <c r="F356" s="15"/>
      <c r="G356" s="15">
        <f>IF(AND(ISNUMBER(E356),ISNUMBER(F356),F356&gt;E356),F356-E356,"")</f>
      </c>
      <c r="H356" s="14"/>
      <c r="I356" s="16">
        <f>IF(OR(A356="",G356=""),"",IF(H356="Personal",0,IF(H356="Medical",IF(A356&gt;=DATE(2026,7,1),0.235,0.205),IF(H356="Charity",0.14,IF(A356&gt;=DATE(2026,7,1),0.76,0.725)))))</f>
      </c>
      <c r="J356" s="17">
        <f>IF(OR(G356="",I356=""),"",ROUND(G356*I356,2))</f>
      </c>
      <c r="K356" s="17"/>
    </row>
    <row r="357" spans="1:11" x14ac:dyDescent="0.25">
      <c r="A357" s="9"/>
      <c r="E357" s="10"/>
      <c r="F357" s="10"/>
      <c r="G357" s="10">
        <f>IF(AND(ISNUMBER(E357),ISNUMBER(F357),F357&gt;E357),F357-E357,"")</f>
      </c>
      <c r="I357" s="11">
        <f>IF(OR(A357="",G357=""),"",IF(H357="Personal",0,IF(H357="Medical",IF(A357&gt;=DATE(2026,7,1),0.235,0.205),IF(H357="Charity",0.14,IF(A357&gt;=DATE(2026,7,1),0.76,0.725)))))</f>
      </c>
      <c r="J357" s="12">
        <f>IF(OR(G357="",I357=""),"",ROUND(G357*I357,2))</f>
      </c>
      <c r="K357" s="12"/>
    </row>
    <row r="358" spans="1:11" x14ac:dyDescent="0.25">
      <c r="A358" s="13"/>
      <c r="B358" s="14"/>
      <c r="C358" s="14"/>
      <c r="D358" s="14"/>
      <c r="E358" s="15"/>
      <c r="F358" s="15"/>
      <c r="G358" s="15">
        <f>IF(AND(ISNUMBER(E358),ISNUMBER(F358),F358&gt;E358),F358-E358,"")</f>
      </c>
      <c r="H358" s="14"/>
      <c r="I358" s="16">
        <f>IF(OR(A358="",G358=""),"",IF(H358="Personal",0,IF(H358="Medical",IF(A358&gt;=DATE(2026,7,1),0.235,0.205),IF(H358="Charity",0.14,IF(A358&gt;=DATE(2026,7,1),0.76,0.725)))))</f>
      </c>
      <c r="J358" s="17">
        <f>IF(OR(G358="",I358=""),"",ROUND(G358*I358,2))</f>
      </c>
      <c r="K358" s="17"/>
    </row>
    <row r="359" spans="1:11" x14ac:dyDescent="0.25">
      <c r="A359" s="9"/>
      <c r="E359" s="10"/>
      <c r="F359" s="10"/>
      <c r="G359" s="10">
        <f>IF(AND(ISNUMBER(E359),ISNUMBER(F359),F359&gt;E359),F359-E359,"")</f>
      </c>
      <c r="I359" s="11">
        <f>IF(OR(A359="",G359=""),"",IF(H359="Personal",0,IF(H359="Medical",IF(A359&gt;=DATE(2026,7,1),0.235,0.205),IF(H359="Charity",0.14,IF(A359&gt;=DATE(2026,7,1),0.76,0.725)))))</f>
      </c>
      <c r="J359" s="12">
        <f>IF(OR(G359="",I359=""),"",ROUND(G359*I359,2))</f>
      </c>
      <c r="K359" s="12"/>
    </row>
    <row r="360" spans="1:11" x14ac:dyDescent="0.25">
      <c r="A360" s="13"/>
      <c r="B360" s="14"/>
      <c r="C360" s="14"/>
      <c r="D360" s="14"/>
      <c r="E360" s="15"/>
      <c r="F360" s="15"/>
      <c r="G360" s="15">
        <f>IF(AND(ISNUMBER(E360),ISNUMBER(F360),F360&gt;E360),F360-E360,"")</f>
      </c>
      <c r="H360" s="14"/>
      <c r="I360" s="16">
        <f>IF(OR(A360="",G360=""),"",IF(H360="Personal",0,IF(H360="Medical",IF(A360&gt;=DATE(2026,7,1),0.235,0.205),IF(H360="Charity",0.14,IF(A360&gt;=DATE(2026,7,1),0.76,0.725)))))</f>
      </c>
      <c r="J360" s="17">
        <f>IF(OR(G360="",I360=""),"",ROUND(G360*I360,2))</f>
      </c>
      <c r="K360" s="17"/>
    </row>
    <row r="361" spans="1:11" x14ac:dyDescent="0.25">
      <c r="A361" s="9"/>
      <c r="E361" s="10"/>
      <c r="F361" s="10"/>
      <c r="G361" s="10">
        <f>IF(AND(ISNUMBER(E361),ISNUMBER(F361),F361&gt;E361),F361-E361,"")</f>
      </c>
      <c r="I361" s="11">
        <f>IF(OR(A361="",G361=""),"",IF(H361="Personal",0,IF(H361="Medical",IF(A361&gt;=DATE(2026,7,1),0.235,0.205),IF(H361="Charity",0.14,IF(A361&gt;=DATE(2026,7,1),0.76,0.725)))))</f>
      </c>
      <c r="J361" s="12">
        <f>IF(OR(G361="",I361=""),"",ROUND(G361*I361,2))</f>
      </c>
      <c r="K361" s="12"/>
    </row>
    <row r="362" spans="1:11" x14ac:dyDescent="0.25">
      <c r="A362" s="13"/>
      <c r="B362" s="14"/>
      <c r="C362" s="14"/>
      <c r="D362" s="14"/>
      <c r="E362" s="15"/>
      <c r="F362" s="15"/>
      <c r="G362" s="15">
        <f>IF(AND(ISNUMBER(E362),ISNUMBER(F362),F362&gt;E362),F362-E362,"")</f>
      </c>
      <c r="H362" s="14"/>
      <c r="I362" s="16">
        <f>IF(OR(A362="",G362=""),"",IF(H362="Personal",0,IF(H362="Medical",IF(A362&gt;=DATE(2026,7,1),0.235,0.205),IF(H362="Charity",0.14,IF(A362&gt;=DATE(2026,7,1),0.76,0.725)))))</f>
      </c>
      <c r="J362" s="17">
        <f>IF(OR(G362="",I362=""),"",ROUND(G362*I362,2))</f>
      </c>
      <c r="K362" s="17"/>
    </row>
    <row r="363" spans="1:11" x14ac:dyDescent="0.25">
      <c r="A363" s="9"/>
      <c r="E363" s="10"/>
      <c r="F363" s="10"/>
      <c r="G363" s="10">
        <f>IF(AND(ISNUMBER(E363),ISNUMBER(F363),F363&gt;E363),F363-E363,"")</f>
      </c>
      <c r="I363" s="11">
        <f>IF(OR(A363="",G363=""),"",IF(H363="Personal",0,IF(H363="Medical",IF(A363&gt;=DATE(2026,7,1),0.235,0.205),IF(H363="Charity",0.14,IF(A363&gt;=DATE(2026,7,1),0.76,0.725)))))</f>
      </c>
      <c r="J363" s="12">
        <f>IF(OR(G363="",I363=""),"",ROUND(G363*I363,2))</f>
      </c>
      <c r="K363" s="12"/>
    </row>
    <row r="364" spans="1:11" x14ac:dyDescent="0.25">
      <c r="A364" s="13"/>
      <c r="B364" s="14"/>
      <c r="C364" s="14"/>
      <c r="D364" s="14"/>
      <c r="E364" s="15"/>
      <c r="F364" s="15"/>
      <c r="G364" s="15">
        <f>IF(AND(ISNUMBER(E364),ISNUMBER(F364),F364&gt;E364),F364-E364,"")</f>
      </c>
      <c r="H364" s="14"/>
      <c r="I364" s="16">
        <f>IF(OR(A364="",G364=""),"",IF(H364="Personal",0,IF(H364="Medical",IF(A364&gt;=DATE(2026,7,1),0.235,0.205),IF(H364="Charity",0.14,IF(A364&gt;=DATE(2026,7,1),0.76,0.725)))))</f>
      </c>
      <c r="J364" s="17">
        <f>IF(OR(G364="",I364=""),"",ROUND(G364*I364,2))</f>
      </c>
      <c r="K364" s="17"/>
    </row>
    <row r="365" spans="1:11" x14ac:dyDescent="0.25">
      <c r="A365" s="9"/>
      <c r="E365" s="10"/>
      <c r="F365" s="10"/>
      <c r="G365" s="10">
        <f>IF(AND(ISNUMBER(E365),ISNUMBER(F365),F365&gt;E365),F365-E365,"")</f>
      </c>
      <c r="I365" s="11">
        <f>IF(OR(A365="",G365=""),"",IF(H365="Personal",0,IF(H365="Medical",IF(A365&gt;=DATE(2026,7,1),0.235,0.205),IF(H365="Charity",0.14,IF(A365&gt;=DATE(2026,7,1),0.76,0.725)))))</f>
      </c>
      <c r="J365" s="12">
        <f>IF(OR(G365="",I365=""),"",ROUND(G365*I365,2))</f>
      </c>
      <c r="K365" s="12"/>
    </row>
    <row r="366" spans="1:11" x14ac:dyDescent="0.25">
      <c r="A366" s="13"/>
      <c r="B366" s="14"/>
      <c r="C366" s="14"/>
      <c r="D366" s="14"/>
      <c r="E366" s="15"/>
      <c r="F366" s="15"/>
      <c r="G366" s="15">
        <f>IF(AND(ISNUMBER(E366),ISNUMBER(F366),F366&gt;E366),F366-E366,"")</f>
      </c>
      <c r="H366" s="14"/>
      <c r="I366" s="16">
        <f>IF(OR(A366="",G366=""),"",IF(H366="Personal",0,IF(H366="Medical",IF(A366&gt;=DATE(2026,7,1),0.235,0.205),IF(H366="Charity",0.14,IF(A366&gt;=DATE(2026,7,1),0.76,0.725)))))</f>
      </c>
      <c r="J366" s="17">
        <f>IF(OR(G366="",I366=""),"",ROUND(G366*I366,2))</f>
      </c>
      <c r="K366" s="17"/>
    </row>
    <row r="367" spans="1:11" x14ac:dyDescent="0.25">
      <c r="A367" s="9"/>
      <c r="E367" s="10"/>
      <c r="F367" s="10"/>
      <c r="G367" s="10">
        <f>IF(AND(ISNUMBER(E367),ISNUMBER(F367),F367&gt;E367),F367-E367,"")</f>
      </c>
      <c r="I367" s="11">
        <f>IF(OR(A367="",G367=""),"",IF(H367="Personal",0,IF(H367="Medical",IF(A367&gt;=DATE(2026,7,1),0.235,0.205),IF(H367="Charity",0.14,IF(A367&gt;=DATE(2026,7,1),0.76,0.725)))))</f>
      </c>
      <c r="J367" s="12">
        <f>IF(OR(G367="",I367=""),"",ROUND(G367*I367,2))</f>
      </c>
      <c r="K367" s="12"/>
    </row>
    <row r="368" spans="1:11" x14ac:dyDescent="0.25">
      <c r="A368" s="13"/>
      <c r="B368" s="14"/>
      <c r="C368" s="14"/>
      <c r="D368" s="14"/>
      <c r="E368" s="15"/>
      <c r="F368" s="15"/>
      <c r="G368" s="15">
        <f>IF(AND(ISNUMBER(E368),ISNUMBER(F368),F368&gt;E368),F368-E368,"")</f>
      </c>
      <c r="H368" s="14"/>
      <c r="I368" s="16">
        <f>IF(OR(A368="",G368=""),"",IF(H368="Personal",0,IF(H368="Medical",IF(A368&gt;=DATE(2026,7,1),0.235,0.205),IF(H368="Charity",0.14,IF(A368&gt;=DATE(2026,7,1),0.76,0.725)))))</f>
      </c>
      <c r="J368" s="17">
        <f>IF(OR(G368="",I368=""),"",ROUND(G368*I368,2))</f>
      </c>
      <c r="K368" s="17"/>
    </row>
    <row r="369" spans="1:11" x14ac:dyDescent="0.25">
      <c r="A369" s="9"/>
      <c r="E369" s="10"/>
      <c r="F369" s="10"/>
      <c r="G369" s="10">
        <f>IF(AND(ISNUMBER(E369),ISNUMBER(F369),F369&gt;E369),F369-E369,"")</f>
      </c>
      <c r="I369" s="11">
        <f>IF(OR(A369="",G369=""),"",IF(H369="Personal",0,IF(H369="Medical",IF(A369&gt;=DATE(2026,7,1),0.235,0.205),IF(H369="Charity",0.14,IF(A369&gt;=DATE(2026,7,1),0.76,0.725)))))</f>
      </c>
      <c r="J369" s="12">
        <f>IF(OR(G369="",I369=""),"",ROUND(G369*I369,2))</f>
      </c>
      <c r="K369" s="12"/>
    </row>
    <row r="370" spans="1:11" x14ac:dyDescent="0.25">
      <c r="A370" s="13"/>
      <c r="B370" s="14"/>
      <c r="C370" s="14"/>
      <c r="D370" s="14"/>
      <c r="E370" s="15"/>
      <c r="F370" s="15"/>
      <c r="G370" s="15">
        <f>IF(AND(ISNUMBER(E370),ISNUMBER(F370),F370&gt;E370),F370-E370,"")</f>
      </c>
      <c r="H370" s="14"/>
      <c r="I370" s="16">
        <f>IF(OR(A370="",G370=""),"",IF(H370="Personal",0,IF(H370="Medical",IF(A370&gt;=DATE(2026,7,1),0.235,0.205),IF(H370="Charity",0.14,IF(A370&gt;=DATE(2026,7,1),0.76,0.725)))))</f>
      </c>
      <c r="J370" s="17">
        <f>IF(OR(G370="",I370=""),"",ROUND(G370*I370,2))</f>
      </c>
      <c r="K370" s="17"/>
    </row>
    <row r="371" spans="1:11" x14ac:dyDescent="0.25">
      <c r="A371" s="9"/>
      <c r="E371" s="10"/>
      <c r="F371" s="10"/>
      <c r="G371" s="10">
        <f>IF(AND(ISNUMBER(E371),ISNUMBER(F371),F371&gt;E371),F371-E371,"")</f>
      </c>
      <c r="I371" s="11">
        <f>IF(OR(A371="",G371=""),"",IF(H371="Personal",0,IF(H371="Medical",IF(A371&gt;=DATE(2026,7,1),0.235,0.205),IF(H371="Charity",0.14,IF(A371&gt;=DATE(2026,7,1),0.76,0.725)))))</f>
      </c>
      <c r="J371" s="12">
        <f>IF(OR(G371="",I371=""),"",ROUND(G371*I371,2))</f>
      </c>
      <c r="K371" s="12"/>
    </row>
    <row r="372" spans="1:11" x14ac:dyDescent="0.25">
      <c r="A372" s="13"/>
      <c r="B372" s="14"/>
      <c r="C372" s="14"/>
      <c r="D372" s="14"/>
      <c r="E372" s="15"/>
      <c r="F372" s="15"/>
      <c r="G372" s="15">
        <f>IF(AND(ISNUMBER(E372),ISNUMBER(F372),F372&gt;E372),F372-E372,"")</f>
      </c>
      <c r="H372" s="14"/>
      <c r="I372" s="16">
        <f>IF(OR(A372="",G372=""),"",IF(H372="Personal",0,IF(H372="Medical",IF(A372&gt;=DATE(2026,7,1),0.235,0.205),IF(H372="Charity",0.14,IF(A372&gt;=DATE(2026,7,1),0.76,0.725)))))</f>
      </c>
      <c r="J372" s="17">
        <f>IF(OR(G372="",I372=""),"",ROUND(G372*I372,2))</f>
      </c>
      <c r="K372" s="17"/>
    </row>
    <row r="373" spans="1:11" x14ac:dyDescent="0.25">
      <c r="A373" s="9"/>
      <c r="E373" s="10"/>
      <c r="F373" s="10"/>
      <c r="G373" s="10">
        <f>IF(AND(ISNUMBER(E373),ISNUMBER(F373),F373&gt;E373),F373-E373,"")</f>
      </c>
      <c r="I373" s="11">
        <f>IF(OR(A373="",G373=""),"",IF(H373="Personal",0,IF(H373="Medical",IF(A373&gt;=DATE(2026,7,1),0.235,0.205),IF(H373="Charity",0.14,IF(A373&gt;=DATE(2026,7,1),0.76,0.725)))))</f>
      </c>
      <c r="J373" s="12">
        <f>IF(OR(G373="",I373=""),"",ROUND(G373*I373,2))</f>
      </c>
      <c r="K373" s="12"/>
    </row>
    <row r="374" spans="1:11" x14ac:dyDescent="0.25">
      <c r="A374" s="13"/>
      <c r="B374" s="14"/>
      <c r="C374" s="14"/>
      <c r="D374" s="14"/>
      <c r="E374" s="15"/>
      <c r="F374" s="15"/>
      <c r="G374" s="15">
        <f>IF(AND(ISNUMBER(E374),ISNUMBER(F374),F374&gt;E374),F374-E374,"")</f>
      </c>
      <c r="H374" s="14"/>
      <c r="I374" s="16">
        <f>IF(OR(A374="",G374=""),"",IF(H374="Personal",0,IF(H374="Medical",IF(A374&gt;=DATE(2026,7,1),0.235,0.205),IF(H374="Charity",0.14,IF(A374&gt;=DATE(2026,7,1),0.76,0.725)))))</f>
      </c>
      <c r="J374" s="17">
        <f>IF(OR(G374="",I374=""),"",ROUND(G374*I374,2))</f>
      </c>
      <c r="K374" s="17"/>
    </row>
    <row r="375" spans="1:11" x14ac:dyDescent="0.25">
      <c r="A375" s="9"/>
      <c r="E375" s="10"/>
      <c r="F375" s="10"/>
      <c r="G375" s="10">
        <f>IF(AND(ISNUMBER(E375),ISNUMBER(F375),F375&gt;E375),F375-E375,"")</f>
      </c>
      <c r="I375" s="11">
        <f>IF(OR(A375="",G375=""),"",IF(H375="Personal",0,IF(H375="Medical",IF(A375&gt;=DATE(2026,7,1),0.235,0.205),IF(H375="Charity",0.14,IF(A375&gt;=DATE(2026,7,1),0.76,0.725)))))</f>
      </c>
      <c r="J375" s="12">
        <f>IF(OR(G375="",I375=""),"",ROUND(G375*I375,2))</f>
      </c>
      <c r="K375" s="12"/>
    </row>
    <row r="376" spans="1:11" x14ac:dyDescent="0.25">
      <c r="A376" s="13"/>
      <c r="B376" s="14"/>
      <c r="C376" s="14"/>
      <c r="D376" s="14"/>
      <c r="E376" s="15"/>
      <c r="F376" s="15"/>
      <c r="G376" s="15">
        <f>IF(AND(ISNUMBER(E376),ISNUMBER(F376),F376&gt;E376),F376-E376,"")</f>
      </c>
      <c r="H376" s="14"/>
      <c r="I376" s="16">
        <f>IF(OR(A376="",G376=""),"",IF(H376="Personal",0,IF(H376="Medical",IF(A376&gt;=DATE(2026,7,1),0.235,0.205),IF(H376="Charity",0.14,IF(A376&gt;=DATE(2026,7,1),0.76,0.725)))))</f>
      </c>
      <c r="J376" s="17">
        <f>IF(OR(G376="",I376=""),"",ROUND(G376*I376,2))</f>
      </c>
      <c r="K376" s="17"/>
    </row>
    <row r="377" spans="1:11" x14ac:dyDescent="0.25">
      <c r="A377" s="9"/>
      <c r="E377" s="10"/>
      <c r="F377" s="10"/>
      <c r="G377" s="10">
        <f>IF(AND(ISNUMBER(E377),ISNUMBER(F377),F377&gt;E377),F377-E377,"")</f>
      </c>
      <c r="I377" s="11">
        <f>IF(OR(A377="",G377=""),"",IF(H377="Personal",0,IF(H377="Medical",IF(A377&gt;=DATE(2026,7,1),0.235,0.205),IF(H377="Charity",0.14,IF(A377&gt;=DATE(2026,7,1),0.76,0.725)))))</f>
      </c>
      <c r="J377" s="12">
        <f>IF(OR(G377="",I377=""),"",ROUND(G377*I377,2))</f>
      </c>
      <c r="K377" s="12"/>
    </row>
    <row r="378" spans="1:11" x14ac:dyDescent="0.25">
      <c r="A378" s="13"/>
      <c r="B378" s="14"/>
      <c r="C378" s="14"/>
      <c r="D378" s="14"/>
      <c r="E378" s="15"/>
      <c r="F378" s="15"/>
      <c r="G378" s="15">
        <f>IF(AND(ISNUMBER(E378),ISNUMBER(F378),F378&gt;E378),F378-E378,"")</f>
      </c>
      <c r="H378" s="14"/>
      <c r="I378" s="16">
        <f>IF(OR(A378="",G378=""),"",IF(H378="Personal",0,IF(H378="Medical",IF(A378&gt;=DATE(2026,7,1),0.235,0.205),IF(H378="Charity",0.14,IF(A378&gt;=DATE(2026,7,1),0.76,0.725)))))</f>
      </c>
      <c r="J378" s="17">
        <f>IF(OR(G378="",I378=""),"",ROUND(G378*I378,2))</f>
      </c>
      <c r="K378" s="17"/>
    </row>
    <row r="379" spans="1:11" x14ac:dyDescent="0.25">
      <c r="A379" s="9"/>
      <c r="E379" s="10"/>
      <c r="F379" s="10"/>
      <c r="G379" s="10">
        <f>IF(AND(ISNUMBER(E379),ISNUMBER(F379),F379&gt;E379),F379-E379,"")</f>
      </c>
      <c r="I379" s="11">
        <f>IF(OR(A379="",G379=""),"",IF(H379="Personal",0,IF(H379="Medical",IF(A379&gt;=DATE(2026,7,1),0.235,0.205),IF(H379="Charity",0.14,IF(A379&gt;=DATE(2026,7,1),0.76,0.725)))))</f>
      </c>
      <c r="J379" s="12">
        <f>IF(OR(G379="",I379=""),"",ROUND(G379*I379,2))</f>
      </c>
      <c r="K379" s="12"/>
    </row>
    <row r="380" spans="1:11" x14ac:dyDescent="0.25">
      <c r="A380" s="13"/>
      <c r="B380" s="14"/>
      <c r="C380" s="14"/>
      <c r="D380" s="14"/>
      <c r="E380" s="15"/>
      <c r="F380" s="15"/>
      <c r="G380" s="15">
        <f>IF(AND(ISNUMBER(E380),ISNUMBER(F380),F380&gt;E380),F380-E380,"")</f>
      </c>
      <c r="H380" s="14"/>
      <c r="I380" s="16">
        <f>IF(OR(A380="",G380=""),"",IF(H380="Personal",0,IF(H380="Medical",IF(A380&gt;=DATE(2026,7,1),0.235,0.205),IF(H380="Charity",0.14,IF(A380&gt;=DATE(2026,7,1),0.76,0.725)))))</f>
      </c>
      <c r="J380" s="17">
        <f>IF(OR(G380="",I380=""),"",ROUND(G380*I380,2))</f>
      </c>
      <c r="K380" s="17"/>
    </row>
    <row r="381" spans="1:11" x14ac:dyDescent="0.25">
      <c r="A381" s="9"/>
      <c r="E381" s="10"/>
      <c r="F381" s="10"/>
      <c r="G381" s="10">
        <f>IF(AND(ISNUMBER(E381),ISNUMBER(F381),F381&gt;E381),F381-E381,"")</f>
      </c>
      <c r="I381" s="11">
        <f>IF(OR(A381="",G381=""),"",IF(H381="Personal",0,IF(H381="Medical",IF(A381&gt;=DATE(2026,7,1),0.235,0.205),IF(H381="Charity",0.14,IF(A381&gt;=DATE(2026,7,1),0.76,0.725)))))</f>
      </c>
      <c r="J381" s="12">
        <f>IF(OR(G381="",I381=""),"",ROUND(G381*I381,2))</f>
      </c>
      <c r="K381" s="12"/>
    </row>
    <row r="382" spans="1:11" x14ac:dyDescent="0.25">
      <c r="A382" s="13"/>
      <c r="B382" s="14"/>
      <c r="C382" s="14"/>
      <c r="D382" s="14"/>
      <c r="E382" s="15"/>
      <c r="F382" s="15"/>
      <c r="G382" s="15">
        <f>IF(AND(ISNUMBER(E382),ISNUMBER(F382),F382&gt;E382),F382-E382,"")</f>
      </c>
      <c r="H382" s="14"/>
      <c r="I382" s="16">
        <f>IF(OR(A382="",G382=""),"",IF(H382="Personal",0,IF(H382="Medical",IF(A382&gt;=DATE(2026,7,1),0.235,0.205),IF(H382="Charity",0.14,IF(A382&gt;=DATE(2026,7,1),0.76,0.725)))))</f>
      </c>
      <c r="J382" s="17">
        <f>IF(OR(G382="",I382=""),"",ROUND(G382*I382,2))</f>
      </c>
      <c r="K382" s="17"/>
    </row>
    <row r="383" spans="1:11" x14ac:dyDescent="0.25">
      <c r="A383" s="9"/>
      <c r="E383" s="10"/>
      <c r="F383" s="10"/>
      <c r="G383" s="10">
        <f>IF(AND(ISNUMBER(E383),ISNUMBER(F383),F383&gt;E383),F383-E383,"")</f>
      </c>
      <c r="I383" s="11">
        <f>IF(OR(A383="",G383=""),"",IF(H383="Personal",0,IF(H383="Medical",IF(A383&gt;=DATE(2026,7,1),0.235,0.205),IF(H383="Charity",0.14,IF(A383&gt;=DATE(2026,7,1),0.76,0.725)))))</f>
      </c>
      <c r="J383" s="12">
        <f>IF(OR(G383="",I383=""),"",ROUND(G383*I383,2))</f>
      </c>
      <c r="K383" s="12"/>
    </row>
    <row r="384" spans="1:11" x14ac:dyDescent="0.25">
      <c r="A384" s="13"/>
      <c r="B384" s="14"/>
      <c r="C384" s="14"/>
      <c r="D384" s="14"/>
      <c r="E384" s="15"/>
      <c r="F384" s="15"/>
      <c r="G384" s="15">
        <f>IF(AND(ISNUMBER(E384),ISNUMBER(F384),F384&gt;E384),F384-E384,"")</f>
      </c>
      <c r="H384" s="14"/>
      <c r="I384" s="16">
        <f>IF(OR(A384="",G384=""),"",IF(H384="Personal",0,IF(H384="Medical",IF(A384&gt;=DATE(2026,7,1),0.235,0.205),IF(H384="Charity",0.14,IF(A384&gt;=DATE(2026,7,1),0.76,0.725)))))</f>
      </c>
      <c r="J384" s="17">
        <f>IF(OR(G384="",I384=""),"",ROUND(G384*I384,2))</f>
      </c>
      <c r="K384" s="17"/>
    </row>
    <row r="385" spans="1:11" x14ac:dyDescent="0.25">
      <c r="A385" s="9"/>
      <c r="E385" s="10"/>
      <c r="F385" s="10"/>
      <c r="G385" s="10">
        <f>IF(AND(ISNUMBER(E385),ISNUMBER(F385),F385&gt;E385),F385-E385,"")</f>
      </c>
      <c r="I385" s="11">
        <f>IF(OR(A385="",G385=""),"",IF(H385="Personal",0,IF(H385="Medical",IF(A385&gt;=DATE(2026,7,1),0.235,0.205),IF(H385="Charity",0.14,IF(A385&gt;=DATE(2026,7,1),0.76,0.725)))))</f>
      </c>
      <c r="J385" s="12">
        <f>IF(OR(G385="",I385=""),"",ROUND(G385*I385,2))</f>
      </c>
      <c r="K385" s="12"/>
    </row>
    <row r="386" spans="1:11" x14ac:dyDescent="0.25">
      <c r="A386" s="13"/>
      <c r="B386" s="14"/>
      <c r="C386" s="14"/>
      <c r="D386" s="14"/>
      <c r="E386" s="15"/>
      <c r="F386" s="15"/>
      <c r="G386" s="15">
        <f>IF(AND(ISNUMBER(E386),ISNUMBER(F386),F386&gt;E386),F386-E386,"")</f>
      </c>
      <c r="H386" s="14"/>
      <c r="I386" s="16">
        <f>IF(OR(A386="",G386=""),"",IF(H386="Personal",0,IF(H386="Medical",IF(A386&gt;=DATE(2026,7,1),0.235,0.205),IF(H386="Charity",0.14,IF(A386&gt;=DATE(2026,7,1),0.76,0.725)))))</f>
      </c>
      <c r="J386" s="17">
        <f>IF(OR(G386="",I386=""),"",ROUND(G386*I386,2))</f>
      </c>
      <c r="K386" s="17"/>
    </row>
    <row r="387" spans="1:11" x14ac:dyDescent="0.25">
      <c r="A387" s="9"/>
      <c r="E387" s="10"/>
      <c r="F387" s="10"/>
      <c r="G387" s="10">
        <f>IF(AND(ISNUMBER(E387),ISNUMBER(F387),F387&gt;E387),F387-E387,"")</f>
      </c>
      <c r="I387" s="11">
        <f>IF(OR(A387="",G387=""),"",IF(H387="Personal",0,IF(H387="Medical",IF(A387&gt;=DATE(2026,7,1),0.235,0.205),IF(H387="Charity",0.14,IF(A387&gt;=DATE(2026,7,1),0.76,0.725)))))</f>
      </c>
      <c r="J387" s="12">
        <f>IF(OR(G387="",I387=""),"",ROUND(G387*I387,2))</f>
      </c>
      <c r="K387" s="12"/>
    </row>
    <row r="388" spans="1:11" x14ac:dyDescent="0.25">
      <c r="A388" s="13"/>
      <c r="B388" s="14"/>
      <c r="C388" s="14"/>
      <c r="D388" s="14"/>
      <c r="E388" s="15"/>
      <c r="F388" s="15"/>
      <c r="G388" s="15">
        <f>IF(AND(ISNUMBER(E388),ISNUMBER(F388),F388&gt;E388),F388-E388,"")</f>
      </c>
      <c r="H388" s="14"/>
      <c r="I388" s="16">
        <f>IF(OR(A388="",G388=""),"",IF(H388="Personal",0,IF(H388="Medical",IF(A388&gt;=DATE(2026,7,1),0.235,0.205),IF(H388="Charity",0.14,IF(A388&gt;=DATE(2026,7,1),0.76,0.725)))))</f>
      </c>
      <c r="J388" s="17">
        <f>IF(OR(G388="",I388=""),"",ROUND(G388*I388,2))</f>
      </c>
      <c r="K388" s="17"/>
    </row>
    <row r="389" spans="1:11" x14ac:dyDescent="0.25">
      <c r="A389" s="9"/>
      <c r="E389" s="10"/>
      <c r="F389" s="10"/>
      <c r="G389" s="10">
        <f>IF(AND(ISNUMBER(E389),ISNUMBER(F389),F389&gt;E389),F389-E389,"")</f>
      </c>
      <c r="I389" s="11">
        <f>IF(OR(A389="",G389=""),"",IF(H389="Personal",0,IF(H389="Medical",IF(A389&gt;=DATE(2026,7,1),0.235,0.205),IF(H389="Charity",0.14,IF(A389&gt;=DATE(2026,7,1),0.76,0.725)))))</f>
      </c>
      <c r="J389" s="12">
        <f>IF(OR(G389="",I389=""),"",ROUND(G389*I389,2))</f>
      </c>
      <c r="K389" s="12"/>
    </row>
    <row r="390" spans="1:11" x14ac:dyDescent="0.25">
      <c r="A390" s="13"/>
      <c r="B390" s="14"/>
      <c r="C390" s="14"/>
      <c r="D390" s="14"/>
      <c r="E390" s="15"/>
      <c r="F390" s="15"/>
      <c r="G390" s="15">
        <f>IF(AND(ISNUMBER(E390),ISNUMBER(F390),F390&gt;E390),F390-E390,"")</f>
      </c>
      <c r="H390" s="14"/>
      <c r="I390" s="16">
        <f>IF(OR(A390="",G390=""),"",IF(H390="Personal",0,IF(H390="Medical",IF(A390&gt;=DATE(2026,7,1),0.235,0.205),IF(H390="Charity",0.14,IF(A390&gt;=DATE(2026,7,1),0.76,0.725)))))</f>
      </c>
      <c r="J390" s="17">
        <f>IF(OR(G390="",I390=""),"",ROUND(G390*I390,2))</f>
      </c>
      <c r="K390" s="17"/>
    </row>
    <row r="391" spans="1:11" x14ac:dyDescent="0.25">
      <c r="A391" s="9"/>
      <c r="E391" s="10"/>
      <c r="F391" s="10"/>
      <c r="G391" s="10">
        <f>IF(AND(ISNUMBER(E391),ISNUMBER(F391),F391&gt;E391),F391-E391,"")</f>
      </c>
      <c r="I391" s="11">
        <f>IF(OR(A391="",G391=""),"",IF(H391="Personal",0,IF(H391="Medical",IF(A391&gt;=DATE(2026,7,1),0.235,0.205),IF(H391="Charity",0.14,IF(A391&gt;=DATE(2026,7,1),0.76,0.725)))))</f>
      </c>
      <c r="J391" s="12">
        <f>IF(OR(G391="",I391=""),"",ROUND(G391*I391,2))</f>
      </c>
      <c r="K391" s="12"/>
    </row>
    <row r="392" spans="1:11" x14ac:dyDescent="0.25">
      <c r="A392" s="13"/>
      <c r="B392" s="14"/>
      <c r="C392" s="14"/>
      <c r="D392" s="14"/>
      <c r="E392" s="15"/>
      <c r="F392" s="15"/>
      <c r="G392" s="15">
        <f>IF(AND(ISNUMBER(E392),ISNUMBER(F392),F392&gt;E392),F392-E392,"")</f>
      </c>
      <c r="H392" s="14"/>
      <c r="I392" s="16">
        <f>IF(OR(A392="",G392=""),"",IF(H392="Personal",0,IF(H392="Medical",IF(A392&gt;=DATE(2026,7,1),0.235,0.205),IF(H392="Charity",0.14,IF(A392&gt;=DATE(2026,7,1),0.76,0.725)))))</f>
      </c>
      <c r="J392" s="17">
        <f>IF(OR(G392="",I392=""),"",ROUND(G392*I392,2))</f>
      </c>
      <c r="K392" s="17"/>
    </row>
    <row r="393" spans="1:11" x14ac:dyDescent="0.25">
      <c r="A393" s="9"/>
      <c r="E393" s="10"/>
      <c r="F393" s="10"/>
      <c r="G393" s="10">
        <f>IF(AND(ISNUMBER(E393),ISNUMBER(F393),F393&gt;E393),F393-E393,"")</f>
      </c>
      <c r="I393" s="11">
        <f>IF(OR(A393="",G393=""),"",IF(H393="Personal",0,IF(H393="Medical",IF(A393&gt;=DATE(2026,7,1),0.235,0.205),IF(H393="Charity",0.14,IF(A393&gt;=DATE(2026,7,1),0.76,0.725)))))</f>
      </c>
      <c r="J393" s="12">
        <f>IF(OR(G393="",I393=""),"",ROUND(G393*I393,2))</f>
      </c>
      <c r="K393" s="12"/>
    </row>
    <row r="394" spans="1:11" x14ac:dyDescent="0.25">
      <c r="A394" s="13"/>
      <c r="B394" s="14"/>
      <c r="C394" s="14"/>
      <c r="D394" s="14"/>
      <c r="E394" s="15"/>
      <c r="F394" s="15"/>
      <c r="G394" s="15">
        <f>IF(AND(ISNUMBER(E394),ISNUMBER(F394),F394&gt;E394),F394-E394,"")</f>
      </c>
      <c r="H394" s="14"/>
      <c r="I394" s="16">
        <f>IF(OR(A394="",G394=""),"",IF(H394="Personal",0,IF(H394="Medical",IF(A394&gt;=DATE(2026,7,1),0.235,0.205),IF(H394="Charity",0.14,IF(A394&gt;=DATE(2026,7,1),0.76,0.725)))))</f>
      </c>
      <c r="J394" s="17">
        <f>IF(OR(G394="",I394=""),"",ROUND(G394*I394,2))</f>
      </c>
      <c r="K394" s="17"/>
    </row>
    <row r="395" spans="1:11" x14ac:dyDescent="0.25">
      <c r="A395" s="9"/>
      <c r="E395" s="10"/>
      <c r="F395" s="10"/>
      <c r="G395" s="10">
        <f>IF(AND(ISNUMBER(E395),ISNUMBER(F395),F395&gt;E395),F395-E395,"")</f>
      </c>
      <c r="I395" s="11">
        <f>IF(OR(A395="",G395=""),"",IF(H395="Personal",0,IF(H395="Medical",IF(A395&gt;=DATE(2026,7,1),0.235,0.205),IF(H395="Charity",0.14,IF(A395&gt;=DATE(2026,7,1),0.76,0.725)))))</f>
      </c>
      <c r="J395" s="12">
        <f>IF(OR(G395="",I395=""),"",ROUND(G395*I395,2))</f>
      </c>
      <c r="K395" s="12"/>
    </row>
    <row r="396" spans="1:11" x14ac:dyDescent="0.25">
      <c r="A396" s="13"/>
      <c r="B396" s="14"/>
      <c r="C396" s="14"/>
      <c r="D396" s="14"/>
      <c r="E396" s="15"/>
      <c r="F396" s="15"/>
      <c r="G396" s="15">
        <f>IF(AND(ISNUMBER(E396),ISNUMBER(F396),F396&gt;E396),F396-E396,"")</f>
      </c>
      <c r="H396" s="14"/>
      <c r="I396" s="16">
        <f>IF(OR(A396="",G396=""),"",IF(H396="Personal",0,IF(H396="Medical",IF(A396&gt;=DATE(2026,7,1),0.235,0.205),IF(H396="Charity",0.14,IF(A396&gt;=DATE(2026,7,1),0.76,0.725)))))</f>
      </c>
      <c r="J396" s="17">
        <f>IF(OR(G396="",I396=""),"",ROUND(G396*I396,2))</f>
      </c>
      <c r="K396" s="17"/>
    </row>
    <row r="397" spans="1:11" x14ac:dyDescent="0.25">
      <c r="A397" s="9"/>
      <c r="E397" s="10"/>
      <c r="F397" s="10"/>
      <c r="G397" s="10">
        <f>IF(AND(ISNUMBER(E397),ISNUMBER(F397),F397&gt;E397),F397-E397,"")</f>
      </c>
      <c r="I397" s="11">
        <f>IF(OR(A397="",G397=""),"",IF(H397="Personal",0,IF(H397="Medical",IF(A397&gt;=DATE(2026,7,1),0.235,0.205),IF(H397="Charity",0.14,IF(A397&gt;=DATE(2026,7,1),0.76,0.725)))))</f>
      </c>
      <c r="J397" s="12">
        <f>IF(OR(G397="",I397=""),"",ROUND(G397*I397,2))</f>
      </c>
      <c r="K397" s="12"/>
    </row>
    <row r="398" spans="1:11" x14ac:dyDescent="0.25">
      <c r="A398" s="13"/>
      <c r="B398" s="14"/>
      <c r="C398" s="14"/>
      <c r="D398" s="14"/>
      <c r="E398" s="15"/>
      <c r="F398" s="15"/>
      <c r="G398" s="15">
        <f>IF(AND(ISNUMBER(E398),ISNUMBER(F398),F398&gt;E398),F398-E398,"")</f>
      </c>
      <c r="H398" s="14"/>
      <c r="I398" s="16">
        <f>IF(OR(A398="",G398=""),"",IF(H398="Personal",0,IF(H398="Medical",IF(A398&gt;=DATE(2026,7,1),0.235,0.205),IF(H398="Charity",0.14,IF(A398&gt;=DATE(2026,7,1),0.76,0.725)))))</f>
      </c>
      <c r="J398" s="17">
        <f>IF(OR(G398="",I398=""),"",ROUND(G398*I398,2))</f>
      </c>
      <c r="K398" s="17"/>
    </row>
    <row r="399" spans="1:11" x14ac:dyDescent="0.25">
      <c r="A399" s="9"/>
      <c r="E399" s="10"/>
      <c r="F399" s="10"/>
      <c r="G399" s="10">
        <f>IF(AND(ISNUMBER(E399),ISNUMBER(F399),F399&gt;E399),F399-E399,"")</f>
      </c>
      <c r="I399" s="11">
        <f>IF(OR(A399="",G399=""),"",IF(H399="Personal",0,IF(H399="Medical",IF(A399&gt;=DATE(2026,7,1),0.235,0.205),IF(H399="Charity",0.14,IF(A399&gt;=DATE(2026,7,1),0.76,0.725)))))</f>
      </c>
      <c r="J399" s="12">
        <f>IF(OR(G399="",I399=""),"",ROUND(G399*I399,2))</f>
      </c>
      <c r="K399" s="12"/>
    </row>
    <row r="400" spans="1:11" x14ac:dyDescent="0.25">
      <c r="A400" s="13"/>
      <c r="B400" s="14"/>
      <c r="C400" s="14"/>
      <c r="D400" s="14"/>
      <c r="E400" s="15"/>
      <c r="F400" s="15"/>
      <c r="G400" s="15">
        <f>IF(AND(ISNUMBER(E400),ISNUMBER(F400),F400&gt;E400),F400-E400,"")</f>
      </c>
      <c r="H400" s="14"/>
      <c r="I400" s="16">
        <f>IF(OR(A400="",G400=""),"",IF(H400="Personal",0,IF(H400="Medical",IF(A400&gt;=DATE(2026,7,1),0.235,0.205),IF(H400="Charity",0.14,IF(A400&gt;=DATE(2026,7,1),0.76,0.725)))))</f>
      </c>
      <c r="J400" s="17">
        <f>IF(OR(G400="",I400=""),"",ROUND(G400*I400,2))</f>
      </c>
      <c r="K400" s="17"/>
    </row>
    <row r="401" spans="1:11" x14ac:dyDescent="0.25">
      <c r="A401" s="9"/>
      <c r="E401" s="10"/>
      <c r="F401" s="10"/>
      <c r="G401" s="10">
        <f>IF(AND(ISNUMBER(E401),ISNUMBER(F401),F401&gt;E401),F401-E401,"")</f>
      </c>
      <c r="I401" s="11">
        <f>IF(OR(A401="",G401=""),"",IF(H401="Personal",0,IF(H401="Medical",IF(A401&gt;=DATE(2026,7,1),0.235,0.205),IF(H401="Charity",0.14,IF(A401&gt;=DATE(2026,7,1),0.76,0.725)))))</f>
      </c>
      <c r="J401" s="12">
        <f>IF(OR(G401="",I401=""),"",ROUND(G401*I401,2))</f>
      </c>
      <c r="K401" s="12"/>
    </row>
    <row r="402" spans="1:11" x14ac:dyDescent="0.25">
      <c r="A402" s="13"/>
      <c r="B402" s="14"/>
      <c r="C402" s="14"/>
      <c r="D402" s="14"/>
      <c r="E402" s="15"/>
      <c r="F402" s="15"/>
      <c r="G402" s="15">
        <f>IF(AND(ISNUMBER(E402),ISNUMBER(F402),F402&gt;E402),F402-E402,"")</f>
      </c>
      <c r="H402" s="14"/>
      <c r="I402" s="16">
        <f>IF(OR(A402="",G402=""),"",IF(H402="Personal",0,IF(H402="Medical",IF(A402&gt;=DATE(2026,7,1),0.235,0.205),IF(H402="Charity",0.14,IF(A402&gt;=DATE(2026,7,1),0.76,0.725)))))</f>
      </c>
      <c r="J402" s="17">
        <f>IF(OR(G402="",I402=""),"",ROUND(G402*I402,2))</f>
      </c>
      <c r="K402" s="17"/>
    </row>
    <row r="403" spans="1:11" x14ac:dyDescent="0.25">
      <c r="A403" s="9"/>
      <c r="E403" s="10"/>
      <c r="F403" s="10"/>
      <c r="G403" s="10">
        <f>IF(AND(ISNUMBER(E403),ISNUMBER(F403),F403&gt;E403),F403-E403,"")</f>
      </c>
      <c r="I403" s="11">
        <f>IF(OR(A403="",G403=""),"",IF(H403="Personal",0,IF(H403="Medical",IF(A403&gt;=DATE(2026,7,1),0.235,0.205),IF(H403="Charity",0.14,IF(A403&gt;=DATE(2026,7,1),0.76,0.725)))))</f>
      </c>
      <c r="J403" s="12">
        <f>IF(OR(G403="",I403=""),"",ROUND(G403*I403,2))</f>
      </c>
      <c r="K403" s="12"/>
    </row>
    <row r="404" spans="1:11" x14ac:dyDescent="0.25">
      <c r="A404" s="13"/>
      <c r="B404" s="14"/>
      <c r="C404" s="14"/>
      <c r="D404" s="14"/>
      <c r="E404" s="15"/>
      <c r="F404" s="15"/>
      <c r="G404" s="15">
        <f>IF(AND(ISNUMBER(E404),ISNUMBER(F404),F404&gt;E404),F404-E404,"")</f>
      </c>
      <c r="H404" s="14"/>
      <c r="I404" s="16">
        <f>IF(OR(A404="",G404=""),"",IF(H404="Personal",0,IF(H404="Medical",IF(A404&gt;=DATE(2026,7,1),0.235,0.205),IF(H404="Charity",0.14,IF(A404&gt;=DATE(2026,7,1),0.76,0.725)))))</f>
      </c>
      <c r="J404" s="17">
        <f>IF(OR(G404="",I404=""),"",ROUND(G404*I404,2))</f>
      </c>
      <c r="K404" s="17"/>
    </row>
    <row r="405" spans="1:11" x14ac:dyDescent="0.25">
      <c r="A405" s="9"/>
      <c r="E405" s="10"/>
      <c r="F405" s="10"/>
      <c r="G405" s="10">
        <f>IF(AND(ISNUMBER(E405),ISNUMBER(F405),F405&gt;E405),F405-E405,"")</f>
      </c>
      <c r="I405" s="11">
        <f>IF(OR(A405="",G405=""),"",IF(H405="Personal",0,IF(H405="Medical",IF(A405&gt;=DATE(2026,7,1),0.235,0.205),IF(H405="Charity",0.14,IF(A405&gt;=DATE(2026,7,1),0.76,0.725)))))</f>
      </c>
      <c r="J405" s="12">
        <f>IF(OR(G405="",I405=""),"",ROUND(G405*I405,2))</f>
      </c>
      <c r="K405" s="12"/>
    </row>
    <row r="406" spans="1:11" x14ac:dyDescent="0.25">
      <c r="A406" s="13"/>
      <c r="B406" s="14"/>
      <c r="C406" s="14"/>
      <c r="D406" s="14"/>
      <c r="E406" s="15"/>
      <c r="F406" s="15"/>
      <c r="G406" s="15">
        <f>IF(AND(ISNUMBER(E406),ISNUMBER(F406),F406&gt;E406),F406-E406,"")</f>
      </c>
      <c r="H406" s="14"/>
      <c r="I406" s="16">
        <f>IF(OR(A406="",G406=""),"",IF(H406="Personal",0,IF(H406="Medical",IF(A406&gt;=DATE(2026,7,1),0.235,0.205),IF(H406="Charity",0.14,IF(A406&gt;=DATE(2026,7,1),0.76,0.725)))))</f>
      </c>
      <c r="J406" s="17">
        <f>IF(OR(G406="",I406=""),"",ROUND(G406*I406,2))</f>
      </c>
      <c r="K406" s="17"/>
    </row>
  </sheetData>
  <autoFilter ref="A6:K6"/>
  <mergeCells count="3">
    <mergeCell ref="A1:K1"/>
    <mergeCell ref="B2:C2"/>
    <mergeCell ref="E2:F2"/>
  </mergeCells>
  <dataValidations count="2">
    <dataValidation type="list" allowBlank="1" sqref="H10:H406">
      <formula1>"Business,Medical,Charity,Personal"</formula1>
    </dataValidation>
    <dataValidation type="list" allowBlank="1" sqref="H7:H406">
      <formula1>"Business,Medical,Charity,Personal"</formula1>
    </dataValidation>
  </dataValidations>
  <pageMargins left="0.4" right="0.4" top="0.5" bottom="0.5" header="0.2" footer="0.2"/>
  <pageSetup paperSize="1" orientation="landscape" fitToWidth="1" fitToHeight="0"/>
  <headerFooter>
    <oddFooter>&amp;LMileageLogMaker.com free template&amp;RPage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46" customWidth="1"/>
    <col min="2" max="2" width="18" customWidth="1"/>
    <col min="3" max="3" width="70" customWidth="1"/>
  </cols>
  <sheetData>
    <row r="1" spans="1:1" s="18" customFormat="1" x14ac:dyDescent="0.25">
      <c r="A1" s="18" t="s">
        <v>19</v>
      </c>
    </row>
    <row r="3" spans="1:3" s="19" customFormat="1" x14ac:dyDescent="0.25">
      <c r="A3" s="19" t="s">
        <v>20</v>
      </c>
      <c r="B3" s="20">
        <f>SUMIFS('Mileage log'!$G$7:$G$406,'Mileage log'!$A$7:$A$406,"&lt;&gt;")-SUMIFS('Mileage log'!$G$7:$G$406,'Mileage log'!$H$7:$H$406,"Medical")-SUMIFS('Mileage log'!$G$7:$G$406,'Mileage log'!$H$7:$H$406,"Charity")-SUMIFS('Mileage log'!$G$7:$G$406,'Mileage log'!$H$7:$H$406,"Personal")</f>
      </c>
      <c r="C3" s="19" t="s">
        <v>21</v>
      </c>
    </row>
    <row r="4" spans="1:3" x14ac:dyDescent="0.25">
      <c r="A4" t="s">
        <v>22</v>
      </c>
      <c r="B4" s="10">
        <f>SUMIFS('Mileage log'!$G$7:$G$406,'Mileage log'!$A$7:$A$406,"&lt;&gt;",'Mileage log'!$A$7:$A$406,"&lt;"&amp;DATE(2026,7,1))-SUMIFS('Mileage log'!$G$7:$G$406,'Mileage log'!$H$7:$H$406,"Medical",'Mileage log'!$A$7:$A$406,"&lt;"&amp;DATE(2026,7,1))-SUMIFS('Mileage log'!$G$7:$G$406,'Mileage log'!$H$7:$H$406,"Charity",'Mileage log'!$A$7:$A$406,"&lt;"&amp;DATE(2026,7,1))-SUMIFS('Mileage log'!$G$7:$G$406,'Mileage log'!$H$7:$H$406,"Personal",'Mileage log'!$A$7:$A$406,"&lt;"&amp;DATE(2026,7,1))</f>
      </c>
      <c r="C4" s="21" t="s">
        <v>23</v>
      </c>
    </row>
    <row r="5" spans="1:3" x14ac:dyDescent="0.25">
      <c r="A5" t="s">
        <v>24</v>
      </c>
      <c r="B5" s="10">
        <f>SUMIFS('Mileage log'!$G$7:$G$406,'Mileage log'!$A$7:$A$406,"&lt;&gt;",'Mileage log'!$A$7:$A$406,"&gt;="&amp;DATE(2026,7,1))-SUMIFS('Mileage log'!$G$7:$G$406,'Mileage log'!$H$7:$H$406,"Medical",'Mileage log'!$A$7:$A$406,"&gt;="&amp;DATE(2026,7,1))-SUMIFS('Mileage log'!$G$7:$G$406,'Mileage log'!$H$7:$H$406,"Charity",'Mileage log'!$A$7:$A$406,"&gt;="&amp;DATE(2026,7,1))-SUMIFS('Mileage log'!$G$7:$G$406,'Mileage log'!$H$7:$H$406,"Personal",'Mileage log'!$A$7:$A$406,"&gt;="&amp;DATE(2026,7,1))</f>
      </c>
      <c r="C5" s="21" t="s">
        <v>25</v>
      </c>
    </row>
    <row r="6" spans="1:3" x14ac:dyDescent="0.25">
      <c r="A6" t="s">
        <v>26</v>
      </c>
      <c r="B6" s="10">
        <f>SUMIFS('Mileage log'!$G$7:$G$406,'Mileage log'!$H$7:$H$406,"Medical")</f>
      </c>
      <c r="C6" s="21" t="s">
        <v>27</v>
      </c>
    </row>
    <row r="7" spans="1:3" x14ac:dyDescent="0.25">
      <c r="A7" t="s">
        <v>28</v>
      </c>
      <c r="B7" s="10">
        <f>SUMIFS('Mileage log'!$G$7:$G$406,'Mileage log'!$H$7:$H$406,"Charity")</f>
      </c>
      <c r="C7" s="21" t="s">
        <v>29</v>
      </c>
    </row>
    <row r="8" spans="1:3" x14ac:dyDescent="0.25">
      <c r="A8" t="s">
        <v>30</v>
      </c>
      <c r="B8" s="12">
        <f>SUM('Mileage log'!$J$7:$J$406)</f>
      </c>
      <c r="C8" s="21" t="s">
        <v>31</v>
      </c>
    </row>
    <row r="9" spans="1:3" x14ac:dyDescent="0.25">
      <c r="A9" t="s">
        <v>32</v>
      </c>
      <c r="B9" s="12">
        <f>SUM('Mileage log'!$K$7:$K$406)</f>
      </c>
      <c r="C9" s="21" t="s">
        <v>33</v>
      </c>
    </row>
    <row r="10" spans="1:3" x14ac:dyDescent="0.25">
      <c r="A10" t="s">
        <v>34</v>
      </c>
      <c r="B10" s="5">
        <f>'Mileage log'!H3</f>
      </c>
      <c r="C10" s="21" t="s">
        <v>35</v>
      </c>
    </row>
    <row r="11" spans="1:3" x14ac:dyDescent="0.25">
      <c r="A11" t="s">
        <v>36</v>
      </c>
      <c r="B11" s="22">
        <f>IFERROR(B3/B10,"")</f>
      </c>
      <c r="C11" s="21" t="s">
        <v>37</v>
      </c>
    </row>
    <row r="13" spans="1:1" x14ac:dyDescent="0.25">
      <c r="A1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FormatPr defaultRowHeight="15" outlineLevelRow="0" outlineLevelCol="0" x14ac:dyDescent="55"/>
  <cols>
    <col min="1" max="1" width="12" customWidth="1"/>
    <col min="2" max="2" width="20" customWidth="1"/>
    <col min="3" max="3" width="26" customWidth="1"/>
    <col min="4" max="4" width="34" customWidth="1"/>
    <col min="5" max="6" width="12" customWidth="1"/>
    <col min="8" max="8" width="11" customWidth="1"/>
    <col min="10" max="10" width="11" customWidth="1"/>
    <col min="11" max="11" width="12" customWidth="1"/>
  </cols>
  <sheetData>
    <row r="1" spans="1:11" s="19" customFormat="1" x14ac:dyDescent="0.25">
      <c r="A1" s="19" t="s">
        <v>8</v>
      </c>
      <c r="B1" s="19" t="s">
        <v>9</v>
      </c>
      <c r="C1" s="19" t="s">
        <v>10</v>
      </c>
      <c r="D1" s="19" t="s">
        <v>11</v>
      </c>
      <c r="E1" s="19" t="s">
        <v>12</v>
      </c>
      <c r="F1" s="19" t="s">
        <v>13</v>
      </c>
      <c r="G1" s="19" t="s">
        <v>14</v>
      </c>
      <c r="H1" s="19" t="s">
        <v>15</v>
      </c>
      <c r="I1" s="19" t="s">
        <v>16</v>
      </c>
      <c r="J1" s="19" t="s">
        <v>17</v>
      </c>
      <c r="K1" s="19" t="s">
        <v>18</v>
      </c>
    </row>
    <row r="2" spans="1:11" x14ac:dyDescent="0.25">
      <c r="A2" t="s">
        <v>39</v>
      </c>
      <c r="B2" t="s">
        <v>40</v>
      </c>
      <c r="C2" t="s">
        <v>41</v>
      </c>
      <c r="D2" t="s">
        <v>42</v>
      </c>
      <c r="E2">
        <v>48210</v>
      </c>
      <c r="F2">
        <v>48224</v>
      </c>
      <c r="G2">
        <v>14</v>
      </c>
      <c r="H2" t="s">
        <v>43</v>
      </c>
      <c r="I2">
        <v>0.76</v>
      </c>
      <c r="J2">
        <v>10.64</v>
      </c>
      <c r="K2" t="s">
        <v>44</v>
      </c>
    </row>
    <row r="3" spans="1:11" x14ac:dyDescent="0.25">
      <c r="A3" t="s">
        <v>39</v>
      </c>
      <c r="B3" t="s">
        <v>45</v>
      </c>
      <c r="C3" t="s">
        <v>46</v>
      </c>
      <c r="D3" t="s">
        <v>47</v>
      </c>
      <c r="E3">
        <v>48224</v>
      </c>
      <c r="F3">
        <v>48228</v>
      </c>
      <c r="G3">
        <v>4</v>
      </c>
      <c r="H3" t="s">
        <v>43</v>
      </c>
      <c r="I3">
        <v>0.76</v>
      </c>
      <c r="J3">
        <v>3.04</v>
      </c>
      <c r="K3" t="s">
        <v>44</v>
      </c>
    </row>
    <row r="4" spans="1:11" x14ac:dyDescent="0.25">
      <c r="A4" t="s">
        <v>48</v>
      </c>
      <c r="B4" t="s">
        <v>40</v>
      </c>
      <c r="C4" t="s">
        <v>49</v>
      </c>
      <c r="D4" t="s">
        <v>50</v>
      </c>
      <c r="E4">
        <v>48301</v>
      </c>
      <c r="F4">
        <v>48319</v>
      </c>
      <c r="G4">
        <v>18</v>
      </c>
      <c r="H4" t="s">
        <v>43</v>
      </c>
      <c r="I4">
        <v>0.76</v>
      </c>
      <c r="J4">
        <v>13.68</v>
      </c>
      <c r="K4">
        <v>6</v>
      </c>
    </row>
    <row r="5" spans="1:11" x14ac:dyDescent="0.25">
      <c r="A5" t="s">
        <v>51</v>
      </c>
      <c r="B5" t="s">
        <v>52</v>
      </c>
      <c r="C5" t="s">
        <v>53</v>
      </c>
      <c r="D5" t="s">
        <v>54</v>
      </c>
      <c r="E5">
        <v>48340</v>
      </c>
      <c r="F5">
        <v>48349.5</v>
      </c>
      <c r="G5">
        <v>9.5</v>
      </c>
      <c r="H5" t="s">
        <v>55</v>
      </c>
      <c r="I5">
        <v>0.235</v>
      </c>
      <c r="J5">
        <v>2.23</v>
      </c>
      <c r="K5" t="s">
        <v>44</v>
      </c>
    </row>
    <row r="7" spans="1:1" x14ac:dyDescent="0.25">
      <c r="A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60" customWidth="1"/>
    <col min="2" max="2" width="90" customWidth="1"/>
  </cols>
  <sheetData>
    <row r="1" spans="1:1" s="18" customFormat="1" x14ac:dyDescent="0.25">
      <c r="A1" s="18" t="s">
        <v>57</v>
      </c>
    </row>
    <row r="2" spans="1:1" x14ac:dyDescent="0.25">
      <c r="A2" t="s">
        <v>58</v>
      </c>
    </row>
    <row r="4" spans="1:2" x14ac:dyDescent="0.25">
      <c r="A4" t="s">
        <v>59</v>
      </c>
      <c r="B4" s="23" t="s">
        <v>60</v>
      </c>
    </row>
    <row r="5" spans="1:2" x14ac:dyDescent="0.25">
      <c r="A5" t="s">
        <v>61</v>
      </c>
      <c r="B5" s="23" t="s">
        <v>62</v>
      </c>
    </row>
    <row r="6" spans="1:2" x14ac:dyDescent="0.25">
      <c r="A6" t="s">
        <v>63</v>
      </c>
      <c r="B6" s="23" t="s">
        <v>64</v>
      </c>
    </row>
    <row r="7" spans="1:2" x14ac:dyDescent="0.25">
      <c r="A7" t="s">
        <v>65</v>
      </c>
      <c r="B7" s="23" t="s">
        <v>64</v>
      </c>
    </row>
    <row r="9" spans="1:1" x14ac:dyDescent="0.25">
      <c r="A9" t="s">
        <v>66</v>
      </c>
    </row>
  </sheetData>
  <hyperlinks>
    <hyperlink ref="B4" r:id="rId1"/>
    <hyperlink ref="B5" r:id="rId2"/>
    <hyperlink ref="B6" r:id="rId3"/>
    <hyperlink ref="B7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Mileage log</vt:lpstr>
      <vt:lpstr>Summary</vt:lpstr>
      <vt:lpstr>Example</vt:lpstr>
      <vt:lpstr>Rates and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MileageLogMaker.com</dc:creator>
  <dc:title/>
  <dc:subject/>
  <dc:description/>
  <cp:keywords/>
  <cp:category/>
  <cp:lastModifiedBy>Unknown</cp:lastModifiedBy>
  <dcterms:created xsi:type="dcterms:W3CDTF">2026-10-07T12:08:45Z</dcterms:created>
  <dcterms:modified xsi:type="dcterms:W3CDTF">2026-10-07T12:08:45Z</dcterms:modified>
</cp:coreProperties>
</file>